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updateLinks="never" codeName="ThisWorkbook" defaultThemeVersion="166925"/>
  <mc:AlternateContent xmlns:mc="http://schemas.openxmlformats.org/markup-compatibility/2006">
    <mc:Choice Requires="x15">
      <x15ac:absPath xmlns:x15ac="http://schemas.microsoft.com/office/spreadsheetml/2010/11/ac" url="C:\Users\JLEHO\Nextcloud\Dossier Partagé DESP\CTA novembre 2020\"/>
    </mc:Choice>
  </mc:AlternateContent>
  <xr:revisionPtr revIDLastSave="0" documentId="13_ncr:1_{5D616546-85DE-4177-A3E5-8E2DCCB4B741}" xr6:coauthVersionLast="36" xr6:coauthVersionMax="36" xr10:uidLastSave="{00000000-0000-0000-0000-000000000000}"/>
  <bookViews>
    <workbookView xWindow="-120" yWindow="-120" windowWidth="20730" windowHeight="11160" tabRatio="724" xr2:uid="{00000000-000D-0000-FFFF-FFFF00000000}"/>
  </bookViews>
  <sheets>
    <sheet name="Accueil" sheetId="1" r:id="rId1"/>
    <sheet name="Sources et champs" sheetId="19" r:id="rId2"/>
    <sheet name="Sommaire" sheetId="2" r:id="rId3"/>
    <sheet name="Sommaire Ch 1" sheetId="20" r:id="rId4"/>
    <sheet name="1.1" sheetId="39" r:id="rId5"/>
    <sheet name="1.2" sheetId="40" r:id="rId6"/>
    <sheet name="1.3" sheetId="41" r:id="rId7"/>
    <sheet name="1.4" sheetId="42" r:id="rId8"/>
    <sheet name="1.5" sheetId="43" r:id="rId9"/>
    <sheet name="1.6" sheetId="44" r:id="rId10"/>
    <sheet name="1.7" sheetId="45" r:id="rId11"/>
    <sheet name="1.8" sheetId="46" r:id="rId12"/>
    <sheet name="1.9" sheetId="47" r:id="rId13"/>
    <sheet name="1.10" sheetId="48" r:id="rId14"/>
    <sheet name="1.11" sheetId="49" r:id="rId15"/>
    <sheet name="1.12" sheetId="50" r:id="rId16"/>
    <sheet name="1.13" sheetId="51" r:id="rId17"/>
    <sheet name="2 Les recrutements titulaires" sheetId="36" r:id="rId18"/>
    <sheet name="2 Les recrutements ntitulaire" sheetId="57" r:id="rId19"/>
    <sheet name="3 Les départs définitifs" sheetId="72" r:id="rId20"/>
    <sheet name="3.1 Les départs définitifs" sheetId="73" r:id="rId21"/>
    <sheet name="3.2 Les départs à la retraites" sheetId="74" r:id="rId22"/>
    <sheet name="3.3 Départs temporaires" sheetId="75" r:id="rId23"/>
    <sheet name="4 Les rémunérations" sheetId="76" r:id="rId24"/>
    <sheet name="5 Les congés" sheetId="58" r:id="rId25"/>
    <sheet name="5 -2 Les congés MO et AT" sheetId="59" r:id="rId26"/>
    <sheet name="5 -3 les autres congés" sheetId="60" r:id="rId27"/>
    <sheet name="6 La formation continue" sheetId="61" r:id="rId28"/>
    <sheet name="6 . 2 Normandie" sheetId="62" r:id="rId29"/>
    <sheet name="6.3 Normandie" sheetId="64" r:id="rId30"/>
    <sheet name="7 Les promotions" sheetId="18" r:id="rId31"/>
    <sheet name="7 Les promotions 2" sheetId="11" r:id="rId32"/>
    <sheet name="8 Le handicap 1" sheetId="78" r:id="rId33"/>
    <sheet name="8 Le handicap 2" sheetId="79" r:id="rId34"/>
    <sheet name="8 Le handicap 2 bis" sheetId="80" r:id="rId35"/>
    <sheet name="8 Le handicap 3" sheetId="81" r:id="rId36"/>
    <sheet name="9 La politique sociale" sheetId="67" r:id="rId37"/>
    <sheet name="Glossaire" sheetId="69" r:id="rId38"/>
  </sheets>
  <externalReferences>
    <externalReference r:id="rId39"/>
  </externalReferences>
  <definedNames>
    <definedName name="_xlnm.Print_Area" localSheetId="4">'1.1'!$A$1:$L$96</definedName>
    <definedName name="_xlnm.Print_Area" localSheetId="13">'1.10'!$A$1:$K$15</definedName>
    <definedName name="_xlnm.Print_Area" localSheetId="14">'1.11'!$A$1:$L$49</definedName>
    <definedName name="_xlnm.Print_Area" localSheetId="15">'1.12'!$A$1:$L$41</definedName>
    <definedName name="_xlnm.Print_Area" localSheetId="16">'1.13'!$A$1:$L$44</definedName>
    <definedName name="_xlnm.Print_Area" localSheetId="5">'1.2'!$A$1:$O$126</definedName>
    <definedName name="_xlnm.Print_Area" localSheetId="6">'1.3'!$A$1:$N$27</definedName>
    <definedName name="_xlnm.Print_Area" localSheetId="7">'1.4'!$A$3:$L$20</definedName>
    <definedName name="_xlnm.Print_Area" localSheetId="8">'1.5'!$A$1:$N$82</definedName>
    <definedName name="_xlnm.Print_Area" localSheetId="9">'1.6'!$A$1:$L$77</definedName>
    <definedName name="_xlnm.Print_Area" localSheetId="10">'1.7'!$A$1:$P$128</definedName>
    <definedName name="_xlnm.Print_Area" localSheetId="11">'1.8'!$A$1:$L$50</definedName>
    <definedName name="_xlnm.Print_Area" localSheetId="12">'1.9'!$A$1:$L$39</definedName>
    <definedName name="_xlnm.Print_Area" localSheetId="18">'2 Les recrutements ntitulaire'!$A$1:$M$99</definedName>
    <definedName name="_xlnm.Print_Area" localSheetId="17">'2 Les recrutements titulaires'!$A$1:$L$221</definedName>
    <definedName name="_xlnm.Print_Area" localSheetId="19">'3 Les départs définitifs'!$A$2:$H$34</definedName>
    <definedName name="_xlnm.Print_Area" localSheetId="20">'3.1 Les départs définitifs'!$A$1:$Q$50</definedName>
    <definedName name="_xlnm.Print_Area" localSheetId="22">'3.3 Départs temporaires'!$A$1:$E$52</definedName>
    <definedName name="_xlnm.Print_Area" localSheetId="25">'5 -2 Les congés MO et AT'!$A$1:$H$312</definedName>
    <definedName name="_xlnm.Print_Area" localSheetId="26">'5 -3 les autres congés'!$A$1:$J$345</definedName>
    <definedName name="_xlnm.Print_Area" localSheetId="24">'5 Les congés'!$A$1:$H$136</definedName>
    <definedName name="_xlnm.Print_Area" localSheetId="27">'6 La formation continue'!$A$1:$H$61</definedName>
    <definedName name="_xlnm.Print_Area" localSheetId="29">'6.3 Normandie'!$A$1:$I$101</definedName>
    <definedName name="_xlnm.Print_Area" localSheetId="30">'7 Les promotions'!$A$1:$L$141</definedName>
    <definedName name="_xlnm.Print_Area" localSheetId="31">'7 Les promotions 2'!$A$1:$J$140</definedName>
    <definedName name="_xlnm.Print_Area" localSheetId="32">'8 Le handicap 1'!$A$1:$J$34</definedName>
    <definedName name="_xlnm.Print_Area" localSheetId="36">'9 La politique sociale'!$A$1:$J$112</definedName>
    <definedName name="_xlnm.Print_Area" localSheetId="0">Accueil!$A$1:$K$60</definedName>
    <definedName name="_xlnm.Print_Area" localSheetId="37">Glossaire!$A$1:$B$117</definedName>
    <definedName name="_xlnm.Print_Area" localSheetId="2">Sommaire!$B$1:$E$24</definedName>
    <definedName name="_xlnm.Print_Area" localSheetId="1">'Sources et champs'!$A$1:$E$19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81" l="1"/>
  <c r="D8" i="81" l="1"/>
  <c r="G8" i="81"/>
  <c r="J8" i="81"/>
  <c r="D9" i="81"/>
  <c r="G9" i="81"/>
  <c r="J9" i="81"/>
  <c r="D10" i="81"/>
  <c r="G10" i="81"/>
  <c r="J10" i="81"/>
  <c r="D11" i="81"/>
  <c r="G11" i="81"/>
  <c r="J11" i="81"/>
  <c r="D12" i="81"/>
  <c r="G12" i="81"/>
  <c r="J12" i="81"/>
  <c r="D15" i="81"/>
  <c r="G15" i="81"/>
  <c r="J15" i="81"/>
  <c r="D16" i="81"/>
  <c r="G16" i="81"/>
  <c r="J16" i="81"/>
  <c r="B17" i="81"/>
  <c r="C17" i="81"/>
  <c r="E17" i="81"/>
  <c r="G17" i="81" s="1"/>
  <c r="G20" i="81" s="1"/>
  <c r="G36" i="81" s="1"/>
  <c r="F17" i="81"/>
  <c r="H17" i="81"/>
  <c r="I17" i="81"/>
  <c r="J17" i="81"/>
  <c r="D18" i="81"/>
  <c r="G18" i="81"/>
  <c r="J18" i="81"/>
  <c r="B19" i="81"/>
  <c r="D19" i="81" s="1"/>
  <c r="C19" i="81"/>
  <c r="E19" i="81"/>
  <c r="G19" i="81" s="1"/>
  <c r="F19" i="81"/>
  <c r="H19" i="81"/>
  <c r="J19" i="81" s="1"/>
  <c r="I19" i="81"/>
  <c r="C20" i="81"/>
  <c r="E20" i="81"/>
  <c r="E36" i="81" s="1"/>
  <c r="I20" i="81"/>
  <c r="B32" i="81"/>
  <c r="C32" i="81"/>
  <c r="D32" i="81"/>
  <c r="E32" i="81"/>
  <c r="F32" i="81"/>
  <c r="G32" i="81"/>
  <c r="H32" i="81"/>
  <c r="H36" i="81" s="1"/>
  <c r="I32" i="81"/>
  <c r="J32" i="81"/>
  <c r="C36" i="81"/>
  <c r="C12" i="80"/>
  <c r="D12" i="80"/>
  <c r="E12" i="80"/>
  <c r="F12" i="80"/>
  <c r="G12" i="80"/>
  <c r="H12" i="80"/>
  <c r="H20" i="80" s="1"/>
  <c r="I12" i="80"/>
  <c r="J12" i="80"/>
  <c r="K12" i="80"/>
  <c r="L12" i="80"/>
  <c r="M12" i="80"/>
  <c r="N12" i="80"/>
  <c r="O12" i="80"/>
  <c r="P12" i="80"/>
  <c r="Q12" i="80"/>
  <c r="R12" i="80"/>
  <c r="S12" i="80"/>
  <c r="T12" i="80"/>
  <c r="U12" i="80"/>
  <c r="V12" i="80"/>
  <c r="W12" i="80"/>
  <c r="X12" i="80"/>
  <c r="Y12" i="80"/>
  <c r="Z12" i="80"/>
  <c r="AA12" i="80"/>
  <c r="AB12" i="80"/>
  <c r="C25" i="80"/>
  <c r="D25" i="80"/>
  <c r="E25" i="80"/>
  <c r="F25" i="80"/>
  <c r="G25" i="80"/>
  <c r="H25" i="80"/>
  <c r="I25" i="80"/>
  <c r="J25" i="80"/>
  <c r="K25" i="80"/>
  <c r="L25" i="80"/>
  <c r="M25" i="80"/>
  <c r="N25" i="80"/>
  <c r="O25" i="80"/>
  <c r="P25" i="80"/>
  <c r="Q25" i="80"/>
  <c r="R25" i="80"/>
  <c r="S25" i="80"/>
  <c r="T25" i="80"/>
  <c r="U25" i="80"/>
  <c r="V25" i="80"/>
  <c r="W25" i="80"/>
  <c r="X25" i="80"/>
  <c r="Y25" i="80"/>
  <c r="Z25" i="80"/>
  <c r="AA25" i="80"/>
  <c r="AB25" i="80"/>
  <c r="H9" i="79"/>
  <c r="K9" i="79"/>
  <c r="L9" i="79"/>
  <c r="M9" i="79"/>
  <c r="N9" i="79" s="1"/>
  <c r="E10" i="79"/>
  <c r="H10" i="79"/>
  <c r="K10" i="79"/>
  <c r="L10" i="79"/>
  <c r="N10" i="79" s="1"/>
  <c r="M10" i="79"/>
  <c r="E11" i="79"/>
  <c r="H11" i="79"/>
  <c r="K11" i="79"/>
  <c r="L11" i="79"/>
  <c r="M11" i="79"/>
  <c r="N11" i="79" s="1"/>
  <c r="E12" i="79"/>
  <c r="H12" i="79"/>
  <c r="K12" i="79"/>
  <c r="L12" i="79"/>
  <c r="M12" i="79"/>
  <c r="E13" i="79"/>
  <c r="H13" i="79"/>
  <c r="K13" i="79"/>
  <c r="L13" i="79"/>
  <c r="N13" i="79" s="1"/>
  <c r="M13" i="79"/>
  <c r="E14" i="79"/>
  <c r="H14" i="79"/>
  <c r="K14" i="79"/>
  <c r="L14" i="79"/>
  <c r="M14" i="79"/>
  <c r="K15" i="79"/>
  <c r="L15" i="79"/>
  <c r="N15" i="79" s="1"/>
  <c r="M15" i="79"/>
  <c r="L16" i="79"/>
  <c r="M16" i="79"/>
  <c r="H17" i="79"/>
  <c r="K17" i="79"/>
  <c r="L17" i="79"/>
  <c r="M17" i="79"/>
  <c r="E18" i="79"/>
  <c r="H18" i="79"/>
  <c r="K18" i="79"/>
  <c r="L18" i="79"/>
  <c r="N18" i="79" s="1"/>
  <c r="M18" i="79"/>
  <c r="C20" i="79"/>
  <c r="D20" i="79"/>
  <c r="E20" i="79"/>
  <c r="F20" i="79"/>
  <c r="G20" i="79"/>
  <c r="I20" i="79"/>
  <c r="J20" i="79"/>
  <c r="H44" i="79"/>
  <c r="K44" i="79"/>
  <c r="L44" i="79"/>
  <c r="N44" i="79" s="1"/>
  <c r="M44" i="79"/>
  <c r="E45" i="79"/>
  <c r="H45" i="79"/>
  <c r="K45" i="79"/>
  <c r="K54" i="79" s="1"/>
  <c r="L45" i="79"/>
  <c r="M45" i="79"/>
  <c r="N45" i="79"/>
  <c r="E46" i="79"/>
  <c r="H46" i="79"/>
  <c r="K46" i="79"/>
  <c r="L46" i="79"/>
  <c r="M46" i="79"/>
  <c r="E47" i="79"/>
  <c r="H47" i="79"/>
  <c r="K47" i="79"/>
  <c r="L47" i="79"/>
  <c r="N47" i="79" s="1"/>
  <c r="M47" i="79"/>
  <c r="E48" i="79"/>
  <c r="H48" i="79"/>
  <c r="K48" i="79"/>
  <c r="L48" i="79"/>
  <c r="M48" i="79"/>
  <c r="E49" i="79"/>
  <c r="H49" i="79"/>
  <c r="K49" i="79"/>
  <c r="L49" i="79"/>
  <c r="N49" i="79" s="1"/>
  <c r="M49" i="79"/>
  <c r="E50" i="79"/>
  <c r="H50" i="79"/>
  <c r="K50" i="79"/>
  <c r="L50" i="79"/>
  <c r="N50" i="79" s="1"/>
  <c r="M50" i="79"/>
  <c r="E51" i="79"/>
  <c r="H51" i="79"/>
  <c r="K51" i="79"/>
  <c r="L51" i="79"/>
  <c r="M51" i="79"/>
  <c r="N51" i="79"/>
  <c r="E52" i="79"/>
  <c r="H52" i="79"/>
  <c r="K52" i="79"/>
  <c r="L52" i="79"/>
  <c r="N52" i="79" s="1"/>
  <c r="M52" i="79"/>
  <c r="E53" i="79"/>
  <c r="H53" i="79"/>
  <c r="K53" i="79"/>
  <c r="L53" i="79"/>
  <c r="M53" i="79"/>
  <c r="N53" i="79"/>
  <c r="C54" i="79"/>
  <c r="D54" i="79"/>
  <c r="F54" i="79"/>
  <c r="G54" i="79"/>
  <c r="I54" i="79"/>
  <c r="J54" i="79"/>
  <c r="E54" i="79" l="1"/>
  <c r="N46" i="79"/>
  <c r="H54" i="79"/>
  <c r="K20" i="79"/>
  <c r="J20" i="81"/>
  <c r="J36" i="81" s="1"/>
  <c r="N48" i="79"/>
  <c r="N54" i="79" s="1"/>
  <c r="N17" i="79"/>
  <c r="N16" i="79"/>
  <c r="N12" i="79"/>
  <c r="N20" i="79" s="1"/>
  <c r="I36" i="81"/>
  <c r="B20" i="81"/>
  <c r="B36" i="81" s="1"/>
  <c r="M54" i="79"/>
  <c r="M20" i="79"/>
  <c r="N14" i="79"/>
  <c r="H20" i="79"/>
  <c r="F20" i="81"/>
  <c r="F36" i="81" s="1"/>
  <c r="L20" i="79"/>
  <c r="D17" i="81"/>
  <c r="D20" i="81" s="1"/>
  <c r="D36" i="81" s="1"/>
  <c r="L54" i="79"/>
  <c r="D79" i="64" l="1"/>
  <c r="E79" i="64"/>
  <c r="F79" i="64"/>
  <c r="C79" i="64"/>
  <c r="G79" i="64" l="1"/>
  <c r="K47" i="73"/>
  <c r="P46" i="73"/>
  <c r="O46" i="73"/>
  <c r="N46" i="73"/>
  <c r="M46" i="73"/>
  <c r="L46" i="73"/>
  <c r="K46" i="73"/>
  <c r="J46" i="73"/>
  <c r="I46" i="73"/>
  <c r="H46" i="73"/>
  <c r="G46" i="73"/>
  <c r="F46" i="73"/>
  <c r="E46" i="73"/>
  <c r="D46" i="73"/>
  <c r="P45" i="73"/>
  <c r="O45" i="73"/>
  <c r="N45" i="73"/>
  <c r="N47" i="73" s="1"/>
  <c r="M45" i="73"/>
  <c r="L45" i="73"/>
  <c r="K45" i="73"/>
  <c r="J45" i="73"/>
  <c r="J47" i="73" s="1"/>
  <c r="I45" i="73"/>
  <c r="H45" i="73"/>
  <c r="G45" i="73"/>
  <c r="F45" i="73"/>
  <c r="F47" i="73" s="1"/>
  <c r="E45" i="73"/>
  <c r="D45" i="73"/>
  <c r="P44" i="73"/>
  <c r="O44" i="73"/>
  <c r="N44" i="73"/>
  <c r="M44" i="73"/>
  <c r="L44" i="73"/>
  <c r="K44" i="73"/>
  <c r="J44" i="73"/>
  <c r="I44" i="73"/>
  <c r="H44" i="73"/>
  <c r="G44" i="73"/>
  <c r="F44" i="73"/>
  <c r="E44" i="73"/>
  <c r="D44" i="73"/>
  <c r="P41" i="73"/>
  <c r="O41" i="73"/>
  <c r="N41" i="73"/>
  <c r="M41" i="73"/>
  <c r="L41" i="73"/>
  <c r="K41" i="73"/>
  <c r="J41" i="73"/>
  <c r="I41" i="73"/>
  <c r="H41" i="73"/>
  <c r="G41" i="73"/>
  <c r="F41" i="73"/>
  <c r="E41" i="73"/>
  <c r="D41" i="73"/>
  <c r="P38" i="73"/>
  <c r="O38" i="73"/>
  <c r="N38" i="73"/>
  <c r="M38" i="73"/>
  <c r="L38" i="73"/>
  <c r="K38" i="73"/>
  <c r="J38" i="73"/>
  <c r="I38" i="73"/>
  <c r="H38" i="73"/>
  <c r="G38" i="73"/>
  <c r="F38" i="73"/>
  <c r="E38" i="73"/>
  <c r="D38" i="73"/>
  <c r="P34" i="73"/>
  <c r="O34" i="73"/>
  <c r="N34" i="73"/>
  <c r="M34" i="73"/>
  <c r="L34" i="73"/>
  <c r="K34" i="73"/>
  <c r="J34" i="73"/>
  <c r="I34" i="73"/>
  <c r="H34" i="73"/>
  <c r="G34" i="73"/>
  <c r="F34" i="73"/>
  <c r="E34" i="73"/>
  <c r="D34" i="73"/>
  <c r="P33" i="73"/>
  <c r="P35" i="73" s="1"/>
  <c r="O33" i="73"/>
  <c r="O35" i="73" s="1"/>
  <c r="N33" i="73"/>
  <c r="M33" i="73"/>
  <c r="M35" i="73" s="1"/>
  <c r="L33" i="73"/>
  <c r="L35" i="73" s="1"/>
  <c r="K33" i="73"/>
  <c r="K35" i="73" s="1"/>
  <c r="J33" i="73"/>
  <c r="J35" i="73" s="1"/>
  <c r="I33" i="73"/>
  <c r="I35" i="73" s="1"/>
  <c r="H33" i="73"/>
  <c r="H35" i="73" s="1"/>
  <c r="G33" i="73"/>
  <c r="G35" i="73" s="1"/>
  <c r="F33" i="73"/>
  <c r="E33" i="73"/>
  <c r="E35" i="73" s="1"/>
  <c r="D33" i="73"/>
  <c r="D35" i="73" s="1"/>
  <c r="P32" i="73"/>
  <c r="O32" i="73"/>
  <c r="N32" i="73"/>
  <c r="M32" i="73"/>
  <c r="L32" i="73"/>
  <c r="K32" i="73"/>
  <c r="J32" i="73"/>
  <c r="I32" i="73"/>
  <c r="H32" i="73"/>
  <c r="G32" i="73"/>
  <c r="F32" i="73"/>
  <c r="E32" i="73"/>
  <c r="D32" i="73"/>
  <c r="P29" i="73"/>
  <c r="O29" i="73"/>
  <c r="N29" i="73"/>
  <c r="M29" i="73"/>
  <c r="L29" i="73"/>
  <c r="K29" i="73"/>
  <c r="J29" i="73"/>
  <c r="I29" i="73"/>
  <c r="H29" i="73"/>
  <c r="G29" i="73"/>
  <c r="F29" i="73"/>
  <c r="E29" i="73"/>
  <c r="D29" i="73"/>
  <c r="M26" i="73"/>
  <c r="P25" i="73"/>
  <c r="O25" i="73"/>
  <c r="N25" i="73"/>
  <c r="M25" i="73"/>
  <c r="L25" i="73"/>
  <c r="K25" i="73"/>
  <c r="J25" i="73"/>
  <c r="I25" i="73"/>
  <c r="H25" i="73"/>
  <c r="G25" i="73"/>
  <c r="F25" i="73"/>
  <c r="E25" i="73"/>
  <c r="D25" i="73"/>
  <c r="P24" i="73"/>
  <c r="P26" i="73" s="1"/>
  <c r="O24" i="73"/>
  <c r="N24" i="73"/>
  <c r="M24" i="73"/>
  <c r="L24" i="73"/>
  <c r="L26" i="73" s="1"/>
  <c r="K24" i="73"/>
  <c r="J24" i="73"/>
  <c r="I24" i="73"/>
  <c r="I26" i="73" s="1"/>
  <c r="H24" i="73"/>
  <c r="H26" i="73" s="1"/>
  <c r="G24" i="73"/>
  <c r="F24" i="73"/>
  <c r="E24" i="73"/>
  <c r="E26" i="73" s="1"/>
  <c r="D24" i="73"/>
  <c r="D26" i="73" s="1"/>
  <c r="P23" i="73"/>
  <c r="O23" i="73"/>
  <c r="N23" i="73"/>
  <c r="M23" i="73"/>
  <c r="L23" i="73"/>
  <c r="K23" i="73"/>
  <c r="J23" i="73"/>
  <c r="I23" i="73"/>
  <c r="H23" i="73"/>
  <c r="G23" i="73"/>
  <c r="F23" i="73"/>
  <c r="E23" i="73"/>
  <c r="D23" i="73"/>
  <c r="P20" i="73"/>
  <c r="O20" i="73"/>
  <c r="N20" i="73"/>
  <c r="M20" i="73"/>
  <c r="L20" i="73"/>
  <c r="K20" i="73"/>
  <c r="J20" i="73"/>
  <c r="I20" i="73"/>
  <c r="H20" i="73"/>
  <c r="G20" i="73"/>
  <c r="F20" i="73"/>
  <c r="E20" i="73"/>
  <c r="D20" i="73"/>
  <c r="P16" i="73"/>
  <c r="O16" i="73"/>
  <c r="N16" i="73"/>
  <c r="N17" i="73" s="1"/>
  <c r="M16" i="73"/>
  <c r="L16" i="73"/>
  <c r="K16" i="73"/>
  <c r="J16" i="73"/>
  <c r="J17" i="73" s="1"/>
  <c r="I16" i="73"/>
  <c r="H16" i="73"/>
  <c r="G16" i="73"/>
  <c r="F16" i="73"/>
  <c r="E16" i="73"/>
  <c r="D16" i="73"/>
  <c r="P15" i="73"/>
  <c r="P17" i="73" s="1"/>
  <c r="O15" i="73"/>
  <c r="N15" i="73"/>
  <c r="M15" i="73"/>
  <c r="M17" i="73" s="1"/>
  <c r="L15" i="73"/>
  <c r="L17" i="73" s="1"/>
  <c r="K15" i="73"/>
  <c r="J15" i="73"/>
  <c r="I15" i="73"/>
  <c r="I17" i="73" s="1"/>
  <c r="H15" i="73"/>
  <c r="H17" i="73" s="1"/>
  <c r="G15" i="73"/>
  <c r="F15" i="73"/>
  <c r="F17" i="73" s="1"/>
  <c r="E15" i="73"/>
  <c r="E17" i="73" s="1"/>
  <c r="D15" i="73"/>
  <c r="D17" i="73" s="1"/>
  <c r="P14" i="73"/>
  <c r="O14" i="73"/>
  <c r="N14" i="73"/>
  <c r="M14" i="73"/>
  <c r="L14" i="73"/>
  <c r="K14" i="73"/>
  <c r="J14" i="73"/>
  <c r="I14" i="73"/>
  <c r="H14" i="73"/>
  <c r="G14" i="73"/>
  <c r="F14" i="73"/>
  <c r="E14" i="73"/>
  <c r="D14" i="73"/>
  <c r="P11" i="73"/>
  <c r="O11" i="73"/>
  <c r="N11" i="73"/>
  <c r="M11" i="73"/>
  <c r="L11" i="73"/>
  <c r="K11" i="73"/>
  <c r="J11" i="73"/>
  <c r="I11" i="73"/>
  <c r="H11" i="73"/>
  <c r="G11" i="73"/>
  <c r="F11" i="73"/>
  <c r="E11" i="73"/>
  <c r="D11" i="73"/>
  <c r="P8" i="73"/>
  <c r="O8" i="73"/>
  <c r="N8" i="73"/>
  <c r="M8" i="73"/>
  <c r="L8" i="73"/>
  <c r="K8" i="73"/>
  <c r="J8" i="73"/>
  <c r="I8" i="73"/>
  <c r="H8" i="73"/>
  <c r="G8" i="73"/>
  <c r="F8" i="73"/>
  <c r="E8" i="73"/>
  <c r="D8" i="73"/>
  <c r="I48" i="73" l="1"/>
  <c r="L49" i="73"/>
  <c r="G17" i="73"/>
  <c r="K17" i="73"/>
  <c r="O17" i="73"/>
  <c r="F48" i="73"/>
  <c r="N48" i="73"/>
  <c r="E49" i="73"/>
  <c r="I49" i="73"/>
  <c r="M49" i="73"/>
  <c r="E48" i="73"/>
  <c r="D49" i="73"/>
  <c r="P49" i="73"/>
  <c r="G48" i="73"/>
  <c r="K48" i="73"/>
  <c r="O48" i="73"/>
  <c r="F49" i="73"/>
  <c r="J49" i="73"/>
  <c r="N49" i="73"/>
  <c r="G47" i="73"/>
  <c r="O47" i="73"/>
  <c r="M48" i="73"/>
  <c r="H49" i="73"/>
  <c r="G26" i="73"/>
  <c r="K26" i="73"/>
  <c r="O26" i="73"/>
  <c r="F26" i="73"/>
  <c r="J26" i="73"/>
  <c r="N26" i="73"/>
  <c r="D48" i="73"/>
  <c r="H48" i="73"/>
  <c r="L48" i="73"/>
  <c r="P48" i="73"/>
  <c r="G49" i="73"/>
  <c r="K49" i="73"/>
  <c r="O49" i="73"/>
  <c r="J48" i="73"/>
  <c r="F35" i="73"/>
  <c r="N35" i="73"/>
  <c r="D47" i="73"/>
  <c r="H47" i="73"/>
  <c r="L47" i="73"/>
  <c r="P47" i="73"/>
  <c r="E47" i="73"/>
  <c r="I47" i="73"/>
  <c r="M47" i="73"/>
  <c r="I37" i="11" l="1"/>
  <c r="C26" i="67" l="1"/>
  <c r="C25" i="67"/>
  <c r="C24" i="67"/>
  <c r="C23" i="67"/>
  <c r="F91" i="67"/>
  <c r="E91" i="67"/>
  <c r="C91" i="67"/>
  <c r="B91" i="67"/>
  <c r="I90" i="67"/>
  <c r="H90" i="67"/>
  <c r="G90" i="67"/>
  <c r="D90" i="67"/>
  <c r="I89" i="67"/>
  <c r="H89" i="67"/>
  <c r="G89" i="67"/>
  <c r="D89" i="67"/>
  <c r="I88" i="67"/>
  <c r="H88" i="67"/>
  <c r="G88" i="67"/>
  <c r="D88" i="67"/>
  <c r="I87" i="67"/>
  <c r="H87" i="67"/>
  <c r="G87" i="67"/>
  <c r="D87" i="67"/>
  <c r="I86" i="67"/>
  <c r="H86" i="67"/>
  <c r="G86" i="67"/>
  <c r="D86" i="67"/>
  <c r="F85" i="67"/>
  <c r="E85" i="67"/>
  <c r="C85" i="67"/>
  <c r="B85" i="67"/>
  <c r="I84" i="67"/>
  <c r="H84" i="67"/>
  <c r="G84" i="67"/>
  <c r="D84" i="67"/>
  <c r="I83" i="67"/>
  <c r="H83" i="67"/>
  <c r="G83" i="67"/>
  <c r="D83" i="67"/>
  <c r="I82" i="67"/>
  <c r="H82" i="67"/>
  <c r="G82" i="67"/>
  <c r="D82" i="67"/>
  <c r="I81" i="67"/>
  <c r="H81" i="67"/>
  <c r="G81" i="67"/>
  <c r="D81" i="67"/>
  <c r="I80" i="67"/>
  <c r="H80" i="67"/>
  <c r="G80" i="67"/>
  <c r="D80" i="67"/>
  <c r="I79" i="67"/>
  <c r="H79" i="67"/>
  <c r="G79" i="67"/>
  <c r="D79" i="67"/>
  <c r="I78" i="67"/>
  <c r="H78" i="67"/>
  <c r="G78" i="67"/>
  <c r="D78" i="67"/>
  <c r="I77" i="67"/>
  <c r="H77" i="67"/>
  <c r="G77" i="67"/>
  <c r="D77" i="67"/>
  <c r="I76" i="67"/>
  <c r="H76" i="67"/>
  <c r="G76" i="67"/>
  <c r="D76" i="67"/>
  <c r="I75" i="67"/>
  <c r="H75" i="67"/>
  <c r="G75" i="67"/>
  <c r="D75" i="67"/>
  <c r="I74" i="67"/>
  <c r="H74" i="67"/>
  <c r="J74" i="67" s="1"/>
  <c r="G74" i="67"/>
  <c r="D74" i="67"/>
  <c r="I73" i="67"/>
  <c r="H73" i="67"/>
  <c r="G73" i="67"/>
  <c r="D73" i="67"/>
  <c r="F66" i="67"/>
  <c r="E66" i="67"/>
  <c r="C66" i="67"/>
  <c r="B66" i="67"/>
  <c r="I65" i="67"/>
  <c r="H65" i="67"/>
  <c r="J65" i="67" s="1"/>
  <c r="G65" i="67"/>
  <c r="D65" i="67"/>
  <c r="I64" i="67"/>
  <c r="H64" i="67"/>
  <c r="G64" i="67"/>
  <c r="D64" i="67"/>
  <c r="I63" i="67"/>
  <c r="I66" i="67" s="1"/>
  <c r="H63" i="67"/>
  <c r="H66" i="67" s="1"/>
  <c r="G63" i="67"/>
  <c r="D63" i="67"/>
  <c r="F62" i="67"/>
  <c r="E62" i="67"/>
  <c r="E67" i="67" s="1"/>
  <c r="C62" i="67"/>
  <c r="C67" i="67" s="1"/>
  <c r="B62" i="67"/>
  <c r="I61" i="67"/>
  <c r="H61" i="67"/>
  <c r="G61" i="67"/>
  <c r="D61" i="67"/>
  <c r="I60" i="67"/>
  <c r="H60" i="67"/>
  <c r="G60" i="67"/>
  <c r="D60" i="67"/>
  <c r="I59" i="67"/>
  <c r="H59" i="67"/>
  <c r="G59" i="67"/>
  <c r="D59" i="67"/>
  <c r="I58" i="67"/>
  <c r="H58" i="67"/>
  <c r="G58" i="67"/>
  <c r="D58" i="67"/>
  <c r="I57" i="67"/>
  <c r="H57" i="67"/>
  <c r="G57" i="67"/>
  <c r="D57" i="67"/>
  <c r="G78" i="64"/>
  <c r="G77" i="64"/>
  <c r="D71" i="64"/>
  <c r="C71" i="64"/>
  <c r="F70" i="64"/>
  <c r="F69" i="64"/>
  <c r="F68" i="64"/>
  <c r="F67" i="64"/>
  <c r="F66" i="64"/>
  <c r="F65" i="64"/>
  <c r="F64" i="64"/>
  <c r="E63" i="64"/>
  <c r="F63" i="64" s="1"/>
  <c r="E62" i="64"/>
  <c r="F62" i="64" s="1"/>
  <c r="H39" i="64"/>
  <c r="G39" i="64"/>
  <c r="F39" i="64"/>
  <c r="E39" i="64"/>
  <c r="D39" i="64"/>
  <c r="C39" i="64"/>
  <c r="I38" i="64"/>
  <c r="I37" i="64"/>
  <c r="E30" i="64"/>
  <c r="D30" i="64"/>
  <c r="C30" i="64"/>
  <c r="F29" i="64"/>
  <c r="F28" i="64"/>
  <c r="F27" i="64"/>
  <c r="F26" i="64"/>
  <c r="F25" i="64"/>
  <c r="F24" i="64"/>
  <c r="F20" i="64"/>
  <c r="F19" i="64"/>
  <c r="F18" i="64"/>
  <c r="F14" i="64"/>
  <c r="F13" i="64"/>
  <c r="F12" i="64"/>
  <c r="F11" i="64"/>
  <c r="F10" i="64"/>
  <c r="F9" i="64"/>
  <c r="C75" i="62"/>
  <c r="G29" i="62"/>
  <c r="F29" i="62"/>
  <c r="E29" i="62"/>
  <c r="D29" i="62"/>
  <c r="C29" i="62"/>
  <c r="B29" i="62"/>
  <c r="H28" i="62"/>
  <c r="H27" i="62"/>
  <c r="H26" i="62"/>
  <c r="C19" i="62"/>
  <c r="B19" i="62"/>
  <c r="E19" i="62" s="1"/>
  <c r="E18" i="62"/>
  <c r="E17" i="62"/>
  <c r="E16" i="62"/>
  <c r="E15" i="62"/>
  <c r="E14" i="62"/>
  <c r="E13" i="62"/>
  <c r="E12" i="62"/>
  <c r="E11" i="62"/>
  <c r="E10" i="62"/>
  <c r="E16" i="61"/>
  <c r="B20" i="61" s="1"/>
  <c r="C16" i="61"/>
  <c r="G16" i="61" s="1"/>
  <c r="B16" i="61"/>
  <c r="G15" i="61"/>
  <c r="F15" i="61"/>
  <c r="D15" i="61"/>
  <c r="G14" i="61"/>
  <c r="F14" i="61"/>
  <c r="D14" i="61"/>
  <c r="G13" i="61"/>
  <c r="F13" i="61"/>
  <c r="D13" i="61"/>
  <c r="G12" i="61"/>
  <c r="F12" i="61"/>
  <c r="D12" i="61"/>
  <c r="H168" i="60"/>
  <c r="G168" i="60"/>
  <c r="F168" i="60"/>
  <c r="E168" i="60"/>
  <c r="D168" i="60"/>
  <c r="C16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H14" i="60"/>
  <c r="G14" i="60"/>
  <c r="F14" i="60"/>
  <c r="E14" i="60"/>
  <c r="D14" i="60"/>
  <c r="C14" i="60"/>
  <c r="E39" i="59"/>
  <c r="D39" i="59"/>
  <c r="C39" i="59"/>
  <c r="B39" i="59"/>
  <c r="C38" i="59"/>
  <c r="B38" i="59"/>
  <c r="E37" i="59"/>
  <c r="D37" i="59"/>
  <c r="C37" i="59"/>
  <c r="B37" i="59"/>
  <c r="E36" i="59"/>
  <c r="D36" i="59"/>
  <c r="C36" i="59"/>
  <c r="B36" i="59"/>
  <c r="E35" i="59"/>
  <c r="D35" i="59"/>
  <c r="C35" i="59"/>
  <c r="B35" i="59"/>
  <c r="E34" i="59"/>
  <c r="D34" i="59"/>
  <c r="E28" i="59"/>
  <c r="D28" i="59"/>
  <c r="C28" i="59"/>
  <c r="B28" i="59"/>
  <c r="G27" i="59"/>
  <c r="F27" i="59"/>
  <c r="G26" i="59"/>
  <c r="F26" i="59"/>
  <c r="G25" i="59"/>
  <c r="F25" i="59"/>
  <c r="G24" i="59"/>
  <c r="F24" i="59"/>
  <c r="G23" i="59"/>
  <c r="F23" i="59"/>
  <c r="G22" i="59"/>
  <c r="F22" i="59"/>
  <c r="E17" i="59"/>
  <c r="E40" i="59" s="1"/>
  <c r="D17" i="59"/>
  <c r="C17" i="59"/>
  <c r="B17" i="59"/>
  <c r="G16" i="59"/>
  <c r="F16" i="59"/>
  <c r="G15" i="59"/>
  <c r="F15" i="59"/>
  <c r="G14" i="59"/>
  <c r="F14" i="59"/>
  <c r="G13" i="59"/>
  <c r="F13" i="59"/>
  <c r="G12" i="59"/>
  <c r="F12" i="59"/>
  <c r="G11" i="59"/>
  <c r="F11" i="59"/>
  <c r="H11" i="59" l="1"/>
  <c r="H15" i="59"/>
  <c r="G17" i="59"/>
  <c r="H14" i="59"/>
  <c r="H16" i="59"/>
  <c r="H23" i="59"/>
  <c r="H22" i="59"/>
  <c r="H34" i="59" s="1"/>
  <c r="H26" i="59"/>
  <c r="H38" i="59" s="1"/>
  <c r="F28" i="59"/>
  <c r="H13" i="59"/>
  <c r="F37" i="59"/>
  <c r="C40" i="59"/>
  <c r="G36" i="59"/>
  <c r="F17" i="59"/>
  <c r="F34" i="59"/>
  <c r="G37" i="59"/>
  <c r="F39" i="59"/>
  <c r="D40" i="59"/>
  <c r="H12" i="59"/>
  <c r="H35" i="59" s="1"/>
  <c r="G34" i="59"/>
  <c r="F36" i="59"/>
  <c r="F38" i="59"/>
  <c r="G39" i="59"/>
  <c r="J82" i="67"/>
  <c r="J84" i="67"/>
  <c r="G85" i="67"/>
  <c r="J88" i="67"/>
  <c r="J89" i="67"/>
  <c r="J90" i="67"/>
  <c r="D66" i="67"/>
  <c r="J75" i="67"/>
  <c r="J78" i="67"/>
  <c r="F13" i="67"/>
  <c r="E25" i="67" s="1"/>
  <c r="H62" i="67"/>
  <c r="H67" i="67" s="1"/>
  <c r="C14" i="67"/>
  <c r="J79" i="67"/>
  <c r="J58" i="67"/>
  <c r="J61" i="67"/>
  <c r="J86" i="67"/>
  <c r="F92" i="67"/>
  <c r="D62" i="67"/>
  <c r="F14" i="67"/>
  <c r="E26" i="67" s="1"/>
  <c r="I85" i="67"/>
  <c r="C92" i="67"/>
  <c r="C15" i="67" s="1"/>
  <c r="J73" i="67"/>
  <c r="J83" i="67"/>
  <c r="H91" i="67"/>
  <c r="H14" i="67" s="1"/>
  <c r="D91" i="67"/>
  <c r="B14" i="67"/>
  <c r="J76" i="67"/>
  <c r="J77" i="67"/>
  <c r="J80" i="67"/>
  <c r="J81" i="67"/>
  <c r="J87" i="67"/>
  <c r="J59" i="67"/>
  <c r="J60" i="67"/>
  <c r="B13" i="67"/>
  <c r="J57" i="67"/>
  <c r="J66" i="67"/>
  <c r="J64" i="67"/>
  <c r="E14" i="67"/>
  <c r="E24" i="67" s="1"/>
  <c r="F67" i="67"/>
  <c r="G66" i="67"/>
  <c r="E13" i="67"/>
  <c r="E23" i="67" s="1"/>
  <c r="H29" i="62"/>
  <c r="C20" i="61"/>
  <c r="F30" i="64"/>
  <c r="I39" i="64"/>
  <c r="E71" i="64"/>
  <c r="F71" i="64" s="1"/>
  <c r="I62" i="67"/>
  <c r="I67" i="67" s="1"/>
  <c r="C13" i="67"/>
  <c r="D85" i="67"/>
  <c r="E92" i="67"/>
  <c r="E15" i="67" s="1"/>
  <c r="G62" i="67"/>
  <c r="G13" i="67" s="1"/>
  <c r="J63" i="67"/>
  <c r="B67" i="67"/>
  <c r="G91" i="67"/>
  <c r="I91" i="67"/>
  <c r="I14" i="67" s="1"/>
  <c r="H85" i="67"/>
  <c r="B92" i="67"/>
  <c r="F16" i="61"/>
  <c r="D16" i="61"/>
  <c r="F40" i="59"/>
  <c r="F35" i="59"/>
  <c r="G38" i="59"/>
  <c r="H25" i="59"/>
  <c r="G28" i="59"/>
  <c r="G40" i="59" s="1"/>
  <c r="G35" i="59"/>
  <c r="B40" i="59"/>
  <c r="H24" i="59"/>
  <c r="H27" i="59"/>
  <c r="H39" i="59" s="1"/>
  <c r="H37" i="59" l="1"/>
  <c r="H17" i="59"/>
  <c r="H36" i="59"/>
  <c r="F15" i="67"/>
  <c r="G92" i="67"/>
  <c r="D67" i="67"/>
  <c r="D14" i="67"/>
  <c r="J91" i="67"/>
  <c r="J14" i="67" s="1"/>
  <c r="G67" i="67"/>
  <c r="G15" i="67" s="1"/>
  <c r="G14" i="67"/>
  <c r="D13" i="67"/>
  <c r="D92" i="67"/>
  <c r="D15" i="67" s="1"/>
  <c r="I92" i="67"/>
  <c r="I15" i="67" s="1"/>
  <c r="J62" i="67"/>
  <c r="J67" i="67" s="1"/>
  <c r="J85" i="67"/>
  <c r="H13" i="67"/>
  <c r="H92" i="67"/>
  <c r="H15" i="67" s="1"/>
  <c r="B15" i="67"/>
  <c r="I13" i="67"/>
  <c r="H28" i="59"/>
  <c r="H40" i="59" s="1"/>
  <c r="J13" i="67" l="1"/>
  <c r="J92" i="67"/>
  <c r="J15" i="67" s="1"/>
  <c r="I200" i="36"/>
  <c r="H200" i="36"/>
  <c r="F200" i="36"/>
  <c r="C200" i="36"/>
  <c r="B200" i="36"/>
  <c r="G178" i="36"/>
  <c r="F178" i="36"/>
  <c r="E178" i="36"/>
  <c r="D178" i="36"/>
  <c r="C178" i="36"/>
  <c r="B178" i="36"/>
  <c r="G153" i="36"/>
  <c r="F153" i="36"/>
  <c r="E153" i="36"/>
  <c r="D153" i="36"/>
  <c r="C153" i="36"/>
  <c r="B153" i="36"/>
  <c r="C137" i="36"/>
  <c r="B137" i="36"/>
  <c r="G110" i="36"/>
  <c r="F110" i="36"/>
  <c r="E110" i="36"/>
  <c r="D110" i="36"/>
  <c r="C110" i="36"/>
  <c r="B110" i="36"/>
  <c r="H109" i="36"/>
  <c r="H108" i="36"/>
  <c r="H106" i="36"/>
  <c r="H105" i="36"/>
  <c r="H104" i="36"/>
  <c r="H103" i="36"/>
  <c r="H102" i="36"/>
  <c r="H101" i="36"/>
  <c r="H100" i="36"/>
  <c r="H99" i="36"/>
  <c r="L94" i="36"/>
  <c r="L93" i="36"/>
  <c r="L92" i="36"/>
  <c r="L91" i="36"/>
  <c r="L90" i="36"/>
  <c r="L88" i="36"/>
  <c r="L87" i="36"/>
  <c r="L86" i="36"/>
  <c r="L85" i="36"/>
  <c r="L84" i="36"/>
  <c r="L83" i="36"/>
  <c r="L19" i="36"/>
  <c r="L18" i="36"/>
  <c r="L13" i="36"/>
  <c r="L12" i="36"/>
  <c r="H110" i="36" l="1"/>
  <c r="D33" i="11"/>
  <c r="C33" i="11"/>
  <c r="H134" i="18" l="1"/>
  <c r="I132" i="11" l="1"/>
  <c r="H132" i="11"/>
  <c r="G132" i="11"/>
  <c r="F132" i="11"/>
  <c r="E132" i="11"/>
  <c r="D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D88" i="11"/>
  <c r="D89" i="11" s="1"/>
  <c r="I85" i="11"/>
  <c r="H85" i="11"/>
  <c r="G85" i="11"/>
  <c r="F85" i="11"/>
  <c r="E85" i="11"/>
  <c r="D85" i="11"/>
  <c r="F45" i="11"/>
  <c r="F46" i="11"/>
  <c r="F47" i="11"/>
  <c r="F48" i="11"/>
  <c r="F49" i="11"/>
  <c r="F50" i="11"/>
  <c r="F51" i="11"/>
  <c r="G54" i="11"/>
  <c r="G51" i="11" s="1"/>
  <c r="G55" i="11"/>
  <c r="C18" i="11"/>
  <c r="D135" i="11" l="1"/>
  <c r="J132" i="11"/>
  <c r="D54" i="11"/>
  <c r="D55" i="11" s="1"/>
  <c r="G137" i="18" l="1"/>
  <c r="F137" i="18"/>
  <c r="E137" i="18"/>
  <c r="D137" i="18"/>
  <c r="C137" i="18"/>
  <c r="B137" i="18"/>
  <c r="H136" i="18"/>
  <c r="H135" i="18"/>
  <c r="E127" i="18"/>
  <c r="D127" i="18"/>
  <c r="C127" i="18"/>
  <c r="B127" i="18"/>
  <c r="F126" i="18"/>
  <c r="F125" i="18"/>
  <c r="F124" i="18"/>
  <c r="F123" i="18"/>
  <c r="C47" i="18"/>
  <c r="B47" i="18"/>
  <c r="D46" i="18"/>
  <c r="D45" i="18"/>
  <c r="D44" i="18"/>
  <c r="D43" i="18"/>
  <c r="K35" i="18"/>
  <c r="J35" i="18"/>
  <c r="I35" i="18"/>
  <c r="H35" i="18"/>
  <c r="G35" i="18"/>
  <c r="F35" i="18"/>
  <c r="E35" i="18"/>
  <c r="D35" i="18"/>
  <c r="C35" i="18"/>
  <c r="B35" i="18"/>
  <c r="L34" i="18"/>
  <c r="L33" i="18"/>
  <c r="L32" i="18"/>
  <c r="L31" i="18"/>
  <c r="L30" i="18"/>
  <c r="L29" i="18"/>
  <c r="E108" i="18"/>
  <c r="D108" i="18"/>
  <c r="C108" i="18"/>
  <c r="B108" i="18"/>
  <c r="F107" i="18"/>
  <c r="F106" i="18"/>
  <c r="F105" i="18"/>
  <c r="F104" i="18"/>
  <c r="F103" i="18"/>
  <c r="F102" i="18"/>
  <c r="F101" i="18"/>
  <c r="F100" i="18"/>
  <c r="F99" i="18"/>
  <c r="E94" i="18"/>
  <c r="D94" i="18"/>
  <c r="C94" i="18"/>
  <c r="B94" i="18"/>
  <c r="F93" i="18"/>
  <c r="F92" i="18"/>
  <c r="F91" i="18"/>
  <c r="F90" i="18"/>
  <c r="F89" i="18"/>
  <c r="F88" i="18"/>
  <c r="F87" i="18"/>
  <c r="F86" i="18"/>
  <c r="F85" i="18"/>
  <c r="F84" i="18"/>
  <c r="K79" i="18"/>
  <c r="J79" i="18"/>
  <c r="I79" i="18"/>
  <c r="H79" i="18"/>
  <c r="G79" i="18"/>
  <c r="F79" i="18"/>
  <c r="E79" i="18"/>
  <c r="D79" i="18"/>
  <c r="C79" i="18"/>
  <c r="B79" i="18"/>
  <c r="L78" i="18"/>
  <c r="L77" i="18"/>
  <c r="L76" i="18"/>
  <c r="L75" i="18"/>
  <c r="L74" i="18"/>
  <c r="L73" i="18"/>
  <c r="L72" i="18"/>
  <c r="L71" i="18"/>
  <c r="L70" i="18"/>
  <c r="L69" i="18"/>
  <c r="L68" i="18"/>
  <c r="L67" i="18"/>
  <c r="L66" i="18"/>
  <c r="H61" i="18"/>
  <c r="G61" i="18"/>
  <c r="F61" i="18"/>
  <c r="E61" i="18"/>
  <c r="D61" i="18"/>
  <c r="C61" i="18"/>
  <c r="I60" i="18"/>
  <c r="I59" i="18"/>
  <c r="I58" i="18"/>
  <c r="I57" i="18"/>
  <c r="I56" i="18"/>
  <c r="I55" i="18"/>
  <c r="F127" i="18" l="1"/>
  <c r="H137" i="18"/>
  <c r="D47" i="18"/>
  <c r="L35" i="18"/>
  <c r="I61" i="18"/>
  <c r="F94" i="18"/>
  <c r="L79" i="18"/>
</calcChain>
</file>

<file path=xl/sharedStrings.xml><?xml version="1.0" encoding="utf-8"?>
<sst xmlns="http://schemas.openxmlformats.org/spreadsheetml/2006/main" count="3913" uniqueCount="1274">
  <si>
    <t>Les recrutements</t>
  </si>
  <si>
    <t>Les départs à la retraites et démissions</t>
  </si>
  <si>
    <t>Les rémunérations</t>
  </si>
  <si>
    <t>Les congés</t>
  </si>
  <si>
    <t>La formation continue</t>
  </si>
  <si>
    <t>Les promotions</t>
  </si>
  <si>
    <t>Le handicap</t>
  </si>
  <si>
    <t>La politique sociale</t>
  </si>
  <si>
    <t>Sommaire</t>
  </si>
  <si>
    <t>La répartition des personnels</t>
  </si>
  <si>
    <t>1 La répartition des personnels</t>
  </si>
  <si>
    <t>Retour au sommaire</t>
  </si>
  <si>
    <t>5 Les congés</t>
  </si>
  <si>
    <t>7 Les promotions</t>
  </si>
  <si>
    <t>(Académie de Normandie)</t>
  </si>
  <si>
    <t>Salaire brut (1)</t>
  </si>
  <si>
    <t>Les composantes du salaire brut</t>
  </si>
  <si>
    <t>Salaire net (2)</t>
  </si>
  <si>
    <t>Salaire net eqtp (3)</t>
  </si>
  <si>
    <t>Traitement indiciaire brut (TIB)</t>
  </si>
  <si>
    <t>Primes et indemnités</t>
  </si>
  <si>
    <t>évolution 2016-2017 en € constants (4)</t>
  </si>
  <si>
    <t>Montant</t>
  </si>
  <si>
    <t>dont 
heures sup.</t>
  </si>
  <si>
    <t>Enseignants (public)</t>
  </si>
  <si>
    <t>Hommes</t>
  </si>
  <si>
    <t>Femmes</t>
  </si>
  <si>
    <t>Enseignants du premier degré public</t>
  </si>
  <si>
    <t>-</t>
  </si>
  <si>
    <t>Professeurs des écoles</t>
  </si>
  <si>
    <t>Instituteurs</t>
  </si>
  <si>
    <t>Non-titulaires du premier degré public</t>
  </si>
  <si>
    <t>Enseignants du second degré public</t>
  </si>
  <si>
    <t>Professeurs de chaire supérieure</t>
  </si>
  <si>
    <t>Professeurs agrégés</t>
  </si>
  <si>
    <t>Professeurs certifiés</t>
  </si>
  <si>
    <t>Professeurs d'EPS</t>
  </si>
  <si>
    <t>Professeurs de lycée professionnel</t>
  </si>
  <si>
    <t>PEGC, adjoints et chargés d'enseignement</t>
  </si>
  <si>
    <t>Non-titulaires du second degré public</t>
  </si>
  <si>
    <t>Enseignants (privé sous contrat)</t>
  </si>
  <si>
    <t>Enseignants du premier degré privé</t>
  </si>
  <si>
    <t>Maîtres délégués du premier degré privé</t>
  </si>
  <si>
    <t>Enseignants du second degré privé</t>
  </si>
  <si>
    <t>Professeurs de chaire supérieure et agrégés</t>
  </si>
  <si>
    <t>Maîtres délégués du second degré privé</t>
  </si>
  <si>
    <t>Non-enseignants</t>
  </si>
  <si>
    <t>n.d.</t>
  </si>
  <si>
    <t>Non-enseignants titulaires</t>
  </si>
  <si>
    <t>Personnels d'encadrement</t>
  </si>
  <si>
    <t>Personnels de vie scolaire (5)</t>
  </si>
  <si>
    <t>Personnels ASS</t>
  </si>
  <si>
    <t>Filière administrative</t>
  </si>
  <si>
    <t>Filière santé et sociale</t>
  </si>
  <si>
    <t>Personnels ITRF</t>
  </si>
  <si>
    <t>Non-enseignants non-titulaires</t>
  </si>
  <si>
    <t>Personnels d'assistance éducative (AED, AESH)</t>
  </si>
  <si>
    <t>Autres non titulaires (6)</t>
  </si>
  <si>
    <t>Unité : salaire en euros.</t>
  </si>
  <si>
    <t>Champ : Académie de Normandie.</t>
  </si>
  <si>
    <t>Source : SIASP, Insee. Traitement MENJ-MESRI-DEPP.</t>
  </si>
  <si>
    <r>
      <rPr>
        <b/>
        <sz val="8"/>
        <rFont val="Arial"/>
        <family val="2"/>
      </rPr>
      <t>1.</t>
    </r>
    <r>
      <rPr>
        <sz val="8"/>
        <rFont val="Arial"/>
        <family val="2"/>
      </rPr>
      <t xml:space="preserve"> Le salaire brut se compose du traitement indiciaire brut, éventuellement d'une indemnité de résidence (IR) et d'un supplément familial de traitement (SFT) qui dépend du nombre d'enfants à charge, et de primes et d'indemnités liées aux fonctions remplies par l'agent. Les heures supplémentaires sont inclues dans les primes et indemnités. La différence entre le salaire brut moyen et les primes et indemnités moyennes correspond au total IR+SFT moyen.</t>
    </r>
  </si>
  <si>
    <r>
      <rPr>
        <b/>
        <sz val="8"/>
        <rFont val="Arial"/>
        <family val="2"/>
      </rPr>
      <t>2.</t>
    </r>
    <r>
      <rPr>
        <sz val="8"/>
        <rFont val="Arial"/>
        <family val="2"/>
      </rPr>
      <t xml:space="preserve"> Le salaire net correspond au salaire brut auxquel on retranche les cotisations sociales à la charge de l'agent.</t>
    </r>
  </si>
  <si>
    <r>
      <rPr>
        <b/>
        <sz val="8"/>
        <rFont val="Arial"/>
        <family val="2"/>
      </rPr>
      <t>3.</t>
    </r>
    <r>
      <rPr>
        <sz val="8"/>
        <rFont val="Arial"/>
        <family val="2"/>
      </rPr>
      <t xml:space="preserve"> Salaire net exprimé en équivalent temps plein.</t>
    </r>
  </si>
  <si>
    <r>
      <rPr>
        <b/>
        <sz val="8"/>
        <rFont val="Arial"/>
        <family val="2"/>
      </rPr>
      <t>4.</t>
    </r>
    <r>
      <rPr>
        <sz val="8"/>
        <rFont val="Arial"/>
        <family val="2"/>
      </rPr>
      <t xml:space="preserve"> L'évolution en euros constants 2017 tient compte de l'inflation qui s'élève à +1,03 % en 2017.</t>
    </r>
  </si>
  <si>
    <r>
      <rPr>
        <b/>
        <sz val="8"/>
        <rFont val="Arial"/>
        <family val="2"/>
      </rPr>
      <t>5.</t>
    </r>
    <r>
      <rPr>
        <sz val="8"/>
        <rFont val="Arial"/>
        <family val="2"/>
      </rPr>
      <t xml:space="preserve"> Conseillers principaux d'éducation et psychologues de l'éducation nationale.</t>
    </r>
  </si>
  <si>
    <r>
      <rPr>
        <b/>
        <sz val="8"/>
        <rFont val="Arial"/>
        <family val="2"/>
      </rPr>
      <t>6.</t>
    </r>
    <r>
      <rPr>
        <sz val="8"/>
        <rFont val="Arial"/>
        <family val="2"/>
      </rPr>
      <t xml:space="preserve"> Conseillers d'orientation intérimaire, contractuels administratifs, sociaux, de santé et ITRF.</t>
    </r>
  </si>
  <si>
    <r>
      <rPr>
        <b/>
        <sz val="8"/>
        <rFont val="Arial"/>
        <family val="2"/>
      </rPr>
      <t>ε</t>
    </r>
    <r>
      <rPr>
        <sz val="8"/>
        <rFont val="Arial"/>
        <family val="2"/>
      </rPr>
      <t xml:space="preserve"> donnée non publiable en raison d'effectifs insuffisants (mais non nuls).</t>
    </r>
  </si>
  <si>
    <r>
      <rPr>
        <b/>
        <sz val="8"/>
        <color theme="1"/>
        <rFont val="Arial"/>
        <family val="2"/>
      </rPr>
      <t>n.d.</t>
    </r>
    <r>
      <rPr>
        <sz val="8"/>
        <color theme="1"/>
        <rFont val="Arial"/>
        <family val="2"/>
      </rPr>
      <t xml:space="preserve"> donnée non disponible.</t>
    </r>
  </si>
  <si>
    <t>Nombre de congés (arrêts CMO), initiaux et de prolongation distincts (comptés)</t>
  </si>
  <si>
    <t>Titulaires</t>
  </si>
  <si>
    <t>Non-Titulaires</t>
  </si>
  <si>
    <t>TOTAL</t>
  </si>
  <si>
    <t>F</t>
  </si>
  <si>
    <t>H</t>
  </si>
  <si>
    <t>Somme :</t>
  </si>
  <si>
    <t>Ass. d éducation, Aux. de vie scolaire et pers. de surveillance</t>
  </si>
  <si>
    <t>ATSS</t>
  </si>
  <si>
    <t>Personnel 1er degré</t>
  </si>
  <si>
    <t>Personnel 2nd degré</t>
  </si>
  <si>
    <t>Personnel de direction et d inspection</t>
  </si>
  <si>
    <t>Personnel d éducation et d orientation</t>
  </si>
  <si>
    <t>Durée totale d'absence CMO en jours calendaires</t>
  </si>
  <si>
    <t>Durée moyenne d'un CMO</t>
  </si>
  <si>
    <t>durée moyenne d'un CMO :</t>
  </si>
  <si>
    <t>jours</t>
  </si>
  <si>
    <t>Nombre de Congés MO</t>
  </si>
  <si>
    <t>%age de la tranche / total</t>
  </si>
  <si>
    <t>part % de la tranche ds la durée globale</t>
  </si>
  <si>
    <t>De 1 à 3 jours</t>
  </si>
  <si>
    <t>De 4 à 7 jours</t>
  </si>
  <si>
    <t>De 8 à 15 jours</t>
  </si>
  <si>
    <t>De 16 à 29 jours</t>
  </si>
  <si>
    <t>30 jours et plus</t>
  </si>
  <si>
    <t>Total</t>
  </si>
  <si>
    <t>CMO</t>
  </si>
  <si>
    <t>AESH AED</t>
  </si>
  <si>
    <t>Autres (Direction, insp, Educ Orientation)</t>
  </si>
  <si>
    <t>Assist. d éducation, Aux. de vie scolaire et pers. de surveillance</t>
  </si>
  <si>
    <t>durée moyenne cumulée d'un CMO:</t>
  </si>
  <si>
    <t>Durée globale des CMO en j</t>
  </si>
  <si>
    <t>tranche  âge</t>
  </si>
  <si>
    <t>Durée globale d'absence en jours</t>
  </si>
  <si>
    <t>tranche âge</t>
  </si>
  <si>
    <t>5.1 TABLEAU GLOBAL</t>
  </si>
  <si>
    <t>CLD IMPUTABLE AU SERVICE</t>
  </si>
  <si>
    <t>CLD NON IMPUTABLE AU SERVICE</t>
  </si>
  <si>
    <t>CLM NON IMPUTABLE AU SERVICE</t>
  </si>
  <si>
    <t>CONGE ADMINISTRATIF</t>
  </si>
  <si>
    <t>CONGE BONIFIE</t>
  </si>
  <si>
    <t>CONGE D'ADOPTION</t>
  </si>
  <si>
    <t>CONGE DE MATERNITE</t>
  </si>
  <si>
    <t>CONGE DE PRESENCE PARENTALE</t>
  </si>
  <si>
    <t>CONGE DE SOLIDARITE FAMILIALE</t>
  </si>
  <si>
    <t>CONGE FORMATION SYNDICALE</t>
  </si>
  <si>
    <t>CONGE GRAVE MALADIE (NON TITUL.)</t>
  </si>
  <si>
    <t>CONGE MATERNITE PATHOLOGIQUE LIE AU DES</t>
  </si>
  <si>
    <t>CONGE POUR RAISON FAMILIALE (NON TITUL.)</t>
  </si>
  <si>
    <t>CONGÉ PR NAISSANCE, ADOPTION D'UN ENFANT</t>
  </si>
  <si>
    <t>CONGE SUPPLEMENT. GROSSESSE PATHOLOGIQUE</t>
  </si>
  <si>
    <t>Durée en jours, 2019</t>
  </si>
  <si>
    <t>CONGE ACCIDENT DU TRAVAIL OU DE SERVICE</t>
  </si>
  <si>
    <t>CONGE MALADIE PROFESSIONNELLE</t>
  </si>
  <si>
    <t>CONG. INVAL. TEMP. IMPUT. AU SERV. (ACC)</t>
  </si>
  <si>
    <t>CONG. INVAL. TEMP. IMPUT. AU SERV. (MAL)</t>
  </si>
  <si>
    <t>Durée en jours des CMO, par population</t>
  </si>
  <si>
    <t>Non Titulaire</t>
  </si>
  <si>
    <t>Titulaire</t>
  </si>
  <si>
    <t>Nombre de congés</t>
  </si>
  <si>
    <t>Durée totale en j</t>
  </si>
  <si>
    <t>Non-titulaires</t>
  </si>
  <si>
    <t>Tous</t>
  </si>
  <si>
    <t xml:space="preserve">Titulaires </t>
  </si>
  <si>
    <t>Somme</t>
  </si>
  <si>
    <t>Enseignants</t>
  </si>
  <si>
    <t>Autres personnels</t>
  </si>
  <si>
    <t>Tous personnels</t>
  </si>
  <si>
    <t>âge</t>
  </si>
  <si>
    <t>durée totale en j (sexe : F)</t>
  </si>
  <si>
    <t>total</t>
  </si>
  <si>
    <t>CONGE PATERNITE et accueil du jeune enfant</t>
  </si>
  <si>
    <t>CONGE pour NAISSANCE</t>
  </si>
  <si>
    <t>TOTAL CONGES PATERNITE</t>
  </si>
  <si>
    <t xml:space="preserve">durée totale en j </t>
  </si>
  <si>
    <t>sexe : F</t>
  </si>
  <si>
    <t>sexe : M</t>
  </si>
  <si>
    <t>total durée</t>
  </si>
  <si>
    <t>Autres (IATSS, dir, Educ)</t>
  </si>
  <si>
    <t>Ensemble des personnels</t>
  </si>
  <si>
    <t>CONGE LONGUE MALADIE</t>
  </si>
  <si>
    <t>CONGE GRAVE MALADIE</t>
  </si>
  <si>
    <t>CONGE LONGUE DUREE IMP.</t>
  </si>
  <si>
    <t>Personnels enseignants</t>
  </si>
  <si>
    <t>Personnels IATSS</t>
  </si>
  <si>
    <t>CONGE LONGUE DUREE IMPUT.</t>
  </si>
  <si>
    <t>CLM + CGM</t>
  </si>
  <si>
    <t>CLD</t>
  </si>
  <si>
    <t>CONG ACCIDENT SERVICE/TRAJET</t>
  </si>
  <si>
    <t xml:space="preserve">Nombre d'arrêts </t>
  </si>
  <si>
    <t>Accès à un emploi réservé défense</t>
  </si>
  <si>
    <t>CAFEP (concours accès enseign. privé)</t>
  </si>
  <si>
    <t>Concours externe</t>
  </si>
  <si>
    <t>Concours externe spécial pour les docteurs</t>
  </si>
  <si>
    <t>Concours interne</t>
  </si>
  <si>
    <t>Concours IRA externe</t>
  </si>
  <si>
    <t>Concours IRA interne</t>
  </si>
  <si>
    <t>Concours réservés (décrets 2012)</t>
  </si>
  <si>
    <t>Concours unique sur titre</t>
  </si>
  <si>
    <t>Détachement en vue d'intégration</t>
  </si>
  <si>
    <t>Emploi réservé militaire</t>
  </si>
  <si>
    <t>Examen professionnalisé réservé (décrets 2012)</t>
  </si>
  <si>
    <t>Intégration itarf art.146-148 de 85-1534</t>
  </si>
  <si>
    <t>Reclassement PPCR du corps des ASSAE</t>
  </si>
  <si>
    <t>Recruté comme contractuel bénéficiaire de l'obligation d'emploi</t>
  </si>
  <si>
    <t>Recrutement sans concours</t>
  </si>
  <si>
    <t>Réservé sans concours</t>
  </si>
  <si>
    <t>Troisième concours</t>
  </si>
  <si>
    <t>Recrutement direct de contractuel handicapés 95-979</t>
  </si>
  <si>
    <t>Concours d'accès à l'échelon de rémunération (privé)</t>
  </si>
  <si>
    <t>Catégorie A</t>
  </si>
  <si>
    <t>Catégorie B</t>
  </si>
  <si>
    <t>Catégorie C</t>
  </si>
  <si>
    <t>ATTACHES ADM ETAT</t>
  </si>
  <si>
    <t>INFIRMIERS EDUC NAT ENS SUP</t>
  </si>
  <si>
    <t>SAENES 10</t>
  </si>
  <si>
    <t>ADJENES</t>
  </si>
  <si>
    <t>ADJOINTS TECH RECH FORM ENS SUP</t>
  </si>
  <si>
    <t>TECHNICIENS RECH FORM ENS SUP</t>
  </si>
  <si>
    <t>A+</t>
  </si>
  <si>
    <t>A</t>
  </si>
  <si>
    <t>B</t>
  </si>
  <si>
    <t>C</t>
  </si>
  <si>
    <t>IATSS</t>
  </si>
  <si>
    <t>Recrutements de titulaires, 2nd degré (2019)</t>
  </si>
  <si>
    <t>PUBLIC</t>
  </si>
  <si>
    <t>PROFESSEURS AGREGES EDUC NAT</t>
  </si>
  <si>
    <t>PROFESSEURS CERTIFIES EDUC NAT</t>
  </si>
  <si>
    <t>PROFESSEURS DES ECOLES EDUC NAT</t>
  </si>
  <si>
    <t>PROFESSEURS EPS EDUC NAT</t>
  </si>
  <si>
    <t>PROFESSEURS LYCEE PRO EDUC NAT</t>
  </si>
  <si>
    <t>CAFEP</t>
  </si>
  <si>
    <t>Concours d'accès a l'echelon de remuneration</t>
  </si>
  <si>
    <t>Intégration enseignants 1989/90 (ens public) ou 1990 (ens privé)</t>
  </si>
  <si>
    <t>Liste d'aptitude statutaire</t>
  </si>
  <si>
    <t>PRIVE</t>
  </si>
  <si>
    <t>PROF CERT ENS PRIVE EDUC NAT</t>
  </si>
  <si>
    <t>PROF EPS ENS PRIVE EDUC NAT</t>
  </si>
  <si>
    <t>PROF LYCEE PROF ENS PRIVE EDUC NAT</t>
  </si>
  <si>
    <t>Recrutements de titulaires, 1er degré</t>
  </si>
  <si>
    <t>PROF DES ECOLES ENS PRIVE EDUC NAT</t>
  </si>
  <si>
    <t>2ème concours interne</t>
  </si>
  <si>
    <t>Liste d'aptitude</t>
  </si>
  <si>
    <t>CONSEILLERS PX EDUCATION</t>
  </si>
  <si>
    <t>Recrutements de contractuels en 2019 par grande population et sexe F-H</t>
  </si>
  <si>
    <t>Tous périmètres confondus</t>
  </si>
  <si>
    <t>APPRENTI</t>
  </si>
  <si>
    <t>CONTRACT.</t>
  </si>
  <si>
    <t>CONTR BOE</t>
  </si>
  <si>
    <t>Recrutement direct d'agent non titulaire</t>
  </si>
  <si>
    <t>AC2D</t>
  </si>
  <si>
    <t>AESH</t>
  </si>
  <si>
    <t>ASSISTANT D'ÉDUCATION</t>
  </si>
  <si>
    <t>ASS LV</t>
  </si>
  <si>
    <t>BOE</t>
  </si>
  <si>
    <t>MA ENSEIGNEMENT PRIVÉ</t>
  </si>
  <si>
    <t>Mode d'accès non renseigné</t>
  </si>
  <si>
    <t>Concours d'accès a l'echelon de remuneration (privé)</t>
  </si>
  <si>
    <t>CAFEP (privé)</t>
  </si>
  <si>
    <t>Concours d'accès a l'echelon de remuneration (ens. Privé)</t>
  </si>
  <si>
    <t>CAFEP (ens. Privé)</t>
  </si>
  <si>
    <t>Détail de tous les tous personnels, tous périmètres</t>
  </si>
  <si>
    <t>Promotions de corps, 2019 (IATSS)</t>
  </si>
  <si>
    <t>Catégorie A +</t>
  </si>
  <si>
    <t>RECTEUR D'ACADEMIE</t>
  </si>
  <si>
    <t>ADJOINT DIRE ACAD SERV EDUC NATI 1 DEGR</t>
  </si>
  <si>
    <t>CONSEILL. RECT VICE RECT</t>
  </si>
  <si>
    <t>DIRE ACAD ADJO SERV EDUC NATI</t>
  </si>
  <si>
    <t>DIRE ACAD SERV EDUC NATI</t>
  </si>
  <si>
    <t>Détachement dans un emploi fonctionnel</t>
  </si>
  <si>
    <t>Détachement sur emploi</t>
  </si>
  <si>
    <t>Intégration (historique)</t>
  </si>
  <si>
    <t>ADMINISTRATEUR EDUC NAT ENS SUP RECH</t>
  </si>
  <si>
    <t>INGENIEUR D'ETUDES ENS SUP</t>
  </si>
  <si>
    <t xml:space="preserve">ASSISTANT INGENIEUR </t>
  </si>
  <si>
    <t>Concours externe sur titres</t>
  </si>
  <si>
    <t>Reclassement PPCR du corps des CTSS</t>
  </si>
  <si>
    <t>Tableau synthétique résumé</t>
  </si>
  <si>
    <t>Tableau d'avancement</t>
  </si>
  <si>
    <t>Population 2nd degré</t>
  </si>
  <si>
    <t>Promotions de corps 1er degré (Professeurs des écoles), 2019</t>
  </si>
  <si>
    <t>Reclassement PsyEN des professeurs d'école (615)</t>
  </si>
  <si>
    <t>Direction - Inspection</t>
  </si>
  <si>
    <t>INSPECT ACAD-INSPECT PEDAGO REG</t>
  </si>
  <si>
    <t>INSPECT. EDUC. NAT.</t>
  </si>
  <si>
    <t>Détachement suivi ou non d'intégration</t>
  </si>
  <si>
    <t>Promotions de corps . Personnel d'Education-Orientation</t>
  </si>
  <si>
    <t>Mode d'accès grade -promotion de grade par grande population et sexe F-H</t>
  </si>
  <si>
    <t>CONCOURS EXT</t>
  </si>
  <si>
    <t>CONCOURS INT</t>
  </si>
  <si>
    <t>DETACH en vue d'INTEGR.</t>
  </si>
  <si>
    <t>INTEGRATION</t>
  </si>
  <si>
    <t>INT. ITARF</t>
  </si>
  <si>
    <t>SUR TA AU CHOIX</t>
  </si>
  <si>
    <t>TABLEAU AVANCEMT</t>
  </si>
  <si>
    <t>TABLEAU AV. EXAM.PRO</t>
  </si>
  <si>
    <t>Tableau synthétique</t>
  </si>
  <si>
    <t>Promotions de grade, 1er degré (2019)</t>
  </si>
  <si>
    <t xml:space="preserve">Liste d'aptitude statutaire                                           </t>
  </si>
  <si>
    <t xml:space="preserve">Tableau d'avancement                                                  </t>
  </si>
  <si>
    <t>P ECOLE CE</t>
  </si>
  <si>
    <t>PROFESSEUR ECOLES HORS CLASSE</t>
  </si>
  <si>
    <t xml:space="preserve">dont T.A. : </t>
  </si>
  <si>
    <t xml:space="preserve">Concours externe                                                      </t>
  </si>
  <si>
    <t xml:space="preserve">Détachement en vue d'intégration                                      </t>
  </si>
  <si>
    <t xml:space="preserve">Intégration (historique)                                              </t>
  </si>
  <si>
    <t xml:space="preserve">Tableau d'    avancement                                                  </t>
  </si>
  <si>
    <t>Non renseigné</t>
  </si>
  <si>
    <t>PROFESSEUR AGREGE HORS CLASSE</t>
  </si>
  <si>
    <t>CERT CE</t>
  </si>
  <si>
    <t>PROFESSEUR CERTIFIE HORS CLASSE</t>
  </si>
  <si>
    <t>PROFESSEUR EPS CE</t>
  </si>
  <si>
    <t>PROFESSEUR EPS HORS CLASSE</t>
  </si>
  <si>
    <t>PLP CE</t>
  </si>
  <si>
    <t>PROFESSEUR DE CHAIRES SUPERIEURES</t>
  </si>
  <si>
    <t>dont T.A. :</t>
  </si>
  <si>
    <t>promotions de grade IATSS</t>
  </si>
  <si>
    <t xml:space="preserve">Concours interne                                                      </t>
  </si>
  <si>
    <t xml:space="preserve">Intégration des ARF dans les corps ASU ou ITA                         </t>
  </si>
  <si>
    <t xml:space="preserve">Intégration itarf art.146-148 de 85-1534                              </t>
  </si>
  <si>
    <t xml:space="preserve">ASSI PRIN SERV SOCI                     </t>
  </si>
  <si>
    <t xml:space="preserve">ASSI SERV SOCI CLAS SUPE                </t>
  </si>
  <si>
    <t>ATEC P1C</t>
  </si>
  <si>
    <t>ATRF</t>
  </si>
  <si>
    <t>ATRF P1C</t>
  </si>
  <si>
    <t>ATRF P2C</t>
  </si>
  <si>
    <t>ATTACHE PRIN ADMI</t>
  </si>
  <si>
    <t xml:space="preserve">CONS TECH CL SUPE SERV SOCI                </t>
  </si>
  <si>
    <t>INFIRMIER CL SUP EDUC NAT ENS SUP</t>
  </si>
  <si>
    <t>INFIRMIER HORS CL EDUC NAT ENS SUP</t>
  </si>
  <si>
    <t>INGE ETUD HORS CLAS MESRI</t>
  </si>
  <si>
    <t>INGENIEUR RECHERCHE HORS CL ENS SUP</t>
  </si>
  <si>
    <t>MÉDECIN E.N. DE 1ÈRE CLASSE</t>
  </si>
  <si>
    <t xml:space="preserve">MEDE EDUC NATI HORS CLAS                </t>
  </si>
  <si>
    <t>SAENES CE</t>
  </si>
  <si>
    <t>SAENES CS</t>
  </si>
  <si>
    <t>TECHNICIEN RECH FORM CL EXC ENS SUP</t>
  </si>
  <si>
    <t>TECHNICIEN RECH FORM CL SUP ENS SUP</t>
  </si>
  <si>
    <t>TA avec examen pro :</t>
  </si>
  <si>
    <t>tous</t>
  </si>
  <si>
    <t>Total autres congés</t>
  </si>
  <si>
    <t>Par catégorie fonction publique</t>
  </si>
  <si>
    <t>Répartition de la durée des Congés maladie ordinaire par tranche d'âge en 2019</t>
  </si>
  <si>
    <t>part % de la tranche dans la durée globale</t>
  </si>
  <si>
    <t>DIRECT CABINET RECT VICE RECT</t>
  </si>
  <si>
    <t>PSYC EDUC NAT</t>
  </si>
  <si>
    <t>Personnels d'Inspection et Direction</t>
  </si>
  <si>
    <t>ASSIST.SERV SOCIAL ADMI ETAT</t>
  </si>
  <si>
    <t>Récapitulatif des congés pour raison de santé, 2019</t>
  </si>
  <si>
    <t>Congé Accident du trav. et Maladie pro</t>
  </si>
  <si>
    <t>CONGE LONGUE DUREE</t>
  </si>
  <si>
    <t>TOTAL durée</t>
  </si>
  <si>
    <t>Durée en jours calendaires</t>
  </si>
  <si>
    <t>Congé Maladie Ordinaire</t>
  </si>
  <si>
    <t>CONGES MALADIE ORDINAIRE</t>
  </si>
  <si>
    <t>TOTAL GENERAL</t>
  </si>
  <si>
    <t>CONSEILL RECT VICE RECT</t>
  </si>
  <si>
    <t>DIRECT ACAD SERV EDUC NAT</t>
  </si>
  <si>
    <t>Accès à un emploi réservé Défense</t>
  </si>
  <si>
    <t>A +</t>
  </si>
  <si>
    <t>Région acad. Normandie</t>
  </si>
  <si>
    <t>DET. EMPLOI</t>
  </si>
  <si>
    <t>Région Académique Normandie</t>
  </si>
  <si>
    <t>Personnels Education Orientation</t>
  </si>
  <si>
    <t>2nd degré</t>
  </si>
  <si>
    <t>2nd degré (PRIVE)</t>
  </si>
  <si>
    <t>suite</t>
  </si>
  <si>
    <t>dont 131 contratctuels (enseignants contractuels) de l'enseignement privé.</t>
  </si>
  <si>
    <t>Congé AT ou Maladie Pro</t>
  </si>
  <si>
    <t>CONGE LONGUE DUREE NON IMPUTABLE au SERVICE</t>
  </si>
  <si>
    <t>Concours ou recrutement sortant</t>
  </si>
  <si>
    <t>Décès</t>
  </si>
  <si>
    <t>Demission</t>
  </si>
  <si>
    <t>Départ volontaire</t>
  </si>
  <si>
    <t>Détachement</t>
  </si>
  <si>
    <t>Fin de contrat</t>
  </si>
  <si>
    <t>Fin de détachement</t>
  </si>
  <si>
    <t>Radiation</t>
  </si>
  <si>
    <t>Retraite ancienneté</t>
  </si>
  <si>
    <t>Retraite Anticipée</t>
  </si>
  <si>
    <t>Retraite invalidité</t>
  </si>
  <si>
    <t>Révocation</t>
  </si>
  <si>
    <t>Congés paternité</t>
  </si>
  <si>
    <t>Retraite anticipé</t>
  </si>
  <si>
    <t xml:space="preserve">Agents/adjoints administratifs                                                                                                  </t>
  </si>
  <si>
    <t xml:space="preserve">Personnels administratifs non titulaires                                                                                        </t>
  </si>
  <si>
    <t xml:space="preserve">Personnels ITRF non titulaires                                                                                                  </t>
  </si>
  <si>
    <t xml:space="preserve">Professeurs des écoles                                                                                                          </t>
  </si>
  <si>
    <t xml:space="preserve">Enseignants non titulaires du 2D public                                                                                         </t>
  </si>
  <si>
    <t xml:space="preserve">Maîtres délégués du 2D privé                                                                                                    </t>
  </si>
  <si>
    <t xml:space="preserve">PLP                                                                                                                             </t>
  </si>
  <si>
    <t xml:space="preserve">Prof. certifiés                                                                                                                 </t>
  </si>
  <si>
    <t xml:space="preserve">Personnels d'éducation non titulaires                                                                                           </t>
  </si>
  <si>
    <t xml:space="preserve">Adjoints techniques                                                                                                             </t>
  </si>
  <si>
    <t xml:space="preserve">Attachés d'administration de l'Etat                                                                                             </t>
  </si>
  <si>
    <t xml:space="preserve">Infirmiers                                                                                                                      </t>
  </si>
  <si>
    <t xml:space="preserve">Personnels sociaux et de santé non titulaires                                                                                   </t>
  </si>
  <si>
    <t xml:space="preserve">Secrétaires administratifs                                                                                                      </t>
  </si>
  <si>
    <t xml:space="preserve">Enseignants non titulaires du 1D public                                                                                         </t>
  </si>
  <si>
    <t xml:space="preserve">PEPS                                                                                                                            </t>
  </si>
  <si>
    <t xml:space="preserve">Conseiller principal d'éducation                                                                                                </t>
  </si>
  <si>
    <t>Tous personnels (tous périmètres Rouen et Caen confondus) par mode d'accès</t>
  </si>
  <si>
    <t>PERS DIRECTION  ETAB ENS. FORM</t>
  </si>
  <si>
    <t>Recrutement direct de contractuel handicapés    L 95-979</t>
  </si>
  <si>
    <t>Recrutement direct de contractuel handicapés   L 95-979</t>
  </si>
  <si>
    <t>Recrutement direct de contractuel handicapés    L-D 95-979</t>
  </si>
  <si>
    <t>2.1 Les Recrutements de titulaires</t>
  </si>
  <si>
    <t>2.2 Les Recrutements de Non-titulaires</t>
  </si>
  <si>
    <t>C ASS ETRANG.</t>
  </si>
  <si>
    <t>CONTRACTUEL BOE</t>
  </si>
  <si>
    <t>PROF. CONTRACTUEL</t>
  </si>
  <si>
    <t>MEDECIN CONTR.</t>
  </si>
  <si>
    <t xml:space="preserve">C ASS ETRANG. </t>
  </si>
  <si>
    <t>IATSS catégorie C</t>
  </si>
  <si>
    <t xml:space="preserve">7.1 Les Promotions de corps </t>
  </si>
  <si>
    <t>Promotions de corps par grande population et sexe F-H</t>
  </si>
  <si>
    <t>Promotions de grade population 2nd degré par sexe (Région académique)</t>
  </si>
  <si>
    <t>AGREGE CL EXC</t>
  </si>
  <si>
    <t>TOTAL GENERAL :</t>
  </si>
  <si>
    <t>Les personnels sont classés dans ce chapitre en fonction de leur corps d’appartenance. Les « enseignants » sont</t>
  </si>
  <si>
    <t>les personnels relevant des corps enseignants, indépendamment de leur fonction, de leur affectation et de leur</t>
  </si>
  <si>
    <t>activité. Les « enseignants du premier degré public », par exemple, sont les personnels appartenant aux corps du</t>
  </si>
  <si>
    <t>premier degré public, y compris ceux affectés en structure d’enseignement général et professionnel adapté</t>
  </si>
  <si>
    <t>(Segpa) en collège. Les enseignants non titulaires sont classés dans le premier ou le second degré en fonction</t>
  </si>
  <si>
    <t>du corps auquel ils appartiennent et la fonction qu’ils exercent (enseignement, remplacement, documentation…).</t>
  </si>
  <si>
    <t>Quand l’information n’est pas suffisante, le budget sur lequel ils sont affectés permet de les distinguer par degré</t>
  </si>
  <si>
    <t>d’enseignement.</t>
  </si>
  <si>
    <t>Les personnels en formation qui peuvent être amenés à enseigner ont été regroupés dans la rubrique "apprentis</t>
  </si>
  <si>
    <t>et assistants étrangers".</t>
  </si>
  <si>
    <t>Cela concerne :</t>
  </si>
  <si>
    <t>    - les contractuels alternant, étudiants bénéficiant du dispositif de formation alternée dès la première année du</t>
  </si>
  <si>
    <t>master "métiers de l'enseignement, de l’Education et de la formation", qui leur permet de suivre la formation de</t>
  </si>
  <si>
    <t>professeur tout en bénéficiant d'un contrat pour découvrir le métier de professeur des écoles à tiers temps. Ce</t>
  </si>
  <si>
    <t>dispositif a été ouvert à la rentrée 2017-2018 dans plusieurs académies (Amiens, Créteil, Guyane, Reims et,</t>
  </si>
  <si>
    <t>Versailles)</t>
  </si>
  <si>
    <t>    - les assistants d'éducation, depuis la rentrée 2019-2020, qui ont choisi un parcours de professionnalisation</t>
  </si>
  <si>
    <t>pour entrer progressivement dans le métier d'enseignant, comme le prévoit la loi pour une école de la confiance.</t>
  </si>
  <si>
    <t>    - les assistants de langue étrangère, qui interviennent auprès de l'enseignant de langues pendant le cours et</t>
  </si>
  <si>
    <t>dans le cadre des projets internationaux de l'établissement.</t>
  </si>
  <si>
    <t>    - les apprentis-enseignants, qui, tout en poursuivant un cursus universitaire en licence, assurent des missions</t>
  </si>
  <si>
    <t>dans une classe en présence d’un tuteur. Ce dispositif s'adresse aux étudiants qui envisagent de devenir</t>
  </si>
  <si>
    <t>professeur de mathématiques, de lettres, d'anglais ou d'allemand au collège ou au lycée ou professeur des</t>
  </si>
  <si>
    <t>écoles dans les académies d'Amiens, Créteil, Guyane, Reims ou Versailles, et qui ont besoin d'une aide</t>
  </si>
  <si>
    <t xml:space="preserve">financière pour poursuivre leurs études. </t>
  </si>
  <si>
    <t>Les corps des personnels non enseignants sont nombreux et concernent des domaines d’activité professionnelle</t>
  </si>
  <si>
    <t>très variés. Ils sont classés en plusieurs groupes :</t>
  </si>
  <si>
    <t>    - Le groupe des personnels d’encadrement est composé des personnels de direction d’établissement, des</t>
  </si>
  <si>
    <t>personnels d’inspection et de l’encadrement supérieur, qui inclut les recteurs, vice-recteurs et conseillers, le</t>
  </si>
  <si>
    <t>secrétaire général de l’académie de Paris, l’Inspection générale (IGEN, IGAENR), les directeurs académiques</t>
  </si>
  <si>
    <t>des services de l’Éducation nationale (DASEN) et leurs adjoints, les directeurs, sous-directeurs et les personnels</t>
  </si>
  <si>
    <t>d’encadrement de l’administration centrale ainsi que les administrateurs civils, (de l’Éducation nationale, et de</t>
  </si>
  <si>
    <t>l’Enseignement supérieur) et les experts de haut niveau.</t>
  </si>
  <si>
    <t>    - La vie scolaire regroupe les personnels d’éducation, et notamment les conseillers principaux d’éducation et</t>
  </si>
  <si>
    <t>les psychologues de l’Éducation nationale.  Le groupe « vie scolaire » comprend également les personnels</t>
  </si>
  <si>
    <t>d’assistance éducative (assistants d’éducation, accompagnants d’élèves en situation de handicap).</t>
  </si>
  <si>
    <t>    - Les personnels administratifs, sociaux et de santé</t>
  </si>
  <si>
    <t xml:space="preserve">    - Les ingénieurs et personnels techniques de recherche et de formation </t>
  </si>
  <si>
    <t>Sources</t>
  </si>
  <si>
    <t>Champs</t>
  </si>
  <si>
    <t>Date ou période d'observation</t>
  </si>
  <si>
    <t>année civile 2019 ; période du 01/09/20 au 31/12/2020 (pour concours et recrutements de l'année 2019 car / lorsque suivis d'une année de stage)</t>
  </si>
  <si>
    <t xml:space="preserve">Année civile 2019 </t>
  </si>
  <si>
    <t>Année civile 2019 du 1er janv. au 31 déc inclus. Durée en jours calendaires (j du calendrier y compris weekend jours fériés)</t>
  </si>
  <si>
    <t>PIAD BSA</t>
  </si>
  <si>
    <t>Service d'Action Sociale (DAF): tableaux renseignés par les services Action sociale (Rouen) et Caen séparément</t>
  </si>
  <si>
    <t>Total général</t>
  </si>
  <si>
    <t>CONGE PARENTAL</t>
  </si>
  <si>
    <t>par sexe</t>
  </si>
  <si>
    <t>Départs temporaires et renouvellements de congé/disponibilité de titulaires, par type de position, au cours de l'année civile 2019 (par sexe et catégorie fonction publique)</t>
  </si>
  <si>
    <r>
      <t xml:space="preserve">CONGE PARENTAL </t>
    </r>
    <r>
      <rPr>
        <b/>
        <sz val="9"/>
        <color theme="1"/>
        <rFont val="Arial"/>
        <family val="2"/>
      </rPr>
      <t>NON PROTEGE</t>
    </r>
  </si>
  <si>
    <r>
      <t xml:space="preserve">CONGE PARENTAL </t>
    </r>
    <r>
      <rPr>
        <b/>
        <sz val="9"/>
        <color theme="1"/>
        <rFont val="Arial"/>
        <family val="2"/>
      </rPr>
      <t>PROTEGE</t>
    </r>
  </si>
  <si>
    <t>en Nombre d'agents</t>
  </si>
  <si>
    <t>Congés listés dans le tableau et l'onglet de présentation Ch 5; Personnels titulaires, non-titulaires enseignants et non-enseignants; secteurs public (tous) et enseignants du secteur privé. Nombre de lignes de congé</t>
  </si>
  <si>
    <t>Promotions de corps pour chacun des 5 groupes de personnels (titulaires). Promotions de grade : tableau récap pour les 5 groupes, détail par grade H-F pour 1er degré, 2nd degré, IATSS. En nombre de personnes physiques.</t>
  </si>
  <si>
    <t>Nombre de personnes physiques Ensemble des personnels (public et enseignants du privé); Titulaires et non-titulaires</t>
  </si>
  <si>
    <t>Détachement dans un emploi fonctionnel - Nomination</t>
  </si>
  <si>
    <t>hors lauréats du concours interne de personnel de Direction 34 Femmes, 17 Hommes soit 51) .</t>
  </si>
  <si>
    <t>Recrutements de titulaires par grande population et sexe F-H : 2019</t>
  </si>
  <si>
    <t>CONSEILLERS PX D' EDUCATION</t>
  </si>
  <si>
    <t>Catégorie A+ (IATSS A+)</t>
  </si>
  <si>
    <t>Source : B.O. PIAD requête BO PIAD BSA "Accès corps pr recrutements de T". Période d'observation : 01/09/2020 au 31/12/2020</t>
  </si>
  <si>
    <t xml:space="preserve">(Titularisation au terme de l'année de stage consécutive à la réussite au concours en 2019) </t>
  </si>
  <si>
    <t>Requête B.O. PIAD BSA"Accès corps pr recrutements de T . Période d'observation du 01/09/2020 au 31/12/2020</t>
  </si>
  <si>
    <t xml:space="preserve">(Titularisation au terme de l'année de stage (2020) consécutive à la réussite au concours en 2019) </t>
  </si>
  <si>
    <t>1.1 Répartition des personnels en activité, par catégorie hiérarchique et statut en 2019 - 2020</t>
  </si>
  <si>
    <t xml:space="preserve">
</t>
  </si>
  <si>
    <t>Effectifs</t>
  </si>
  <si>
    <t>% sur 
total</t>
  </si>
  <si>
    <t>Part des 
femmes 
en %</t>
  </si>
  <si>
    <t xml:space="preserve">Part des 
moins de 
35 ans en %
</t>
  </si>
  <si>
    <t>Part des 
50 ans et 
plus en %</t>
  </si>
  <si>
    <t>Age 
moyen</t>
  </si>
  <si>
    <t xml:space="preserve">Temps 
partiel 
en %
</t>
  </si>
  <si>
    <t xml:space="preserve">Quotité 
moyenne 
en %
</t>
  </si>
  <si>
    <t>Effectifs 
ETP</t>
  </si>
  <si>
    <t xml:space="preserve">Enseignants                                                                                                                     </t>
  </si>
  <si>
    <t>Ensemble</t>
  </si>
  <si>
    <t>0.0</t>
  </si>
  <si>
    <t>Non titulaire</t>
  </si>
  <si>
    <t xml:space="preserve">Non enseignants                                                                                                                 </t>
  </si>
  <si>
    <t>Catégorie A+</t>
  </si>
  <si>
    <t>Ensemble des personnels (hors apprentis)</t>
  </si>
  <si>
    <t>Non titulaires</t>
  </si>
  <si>
    <t xml:space="preserve">Ensemble titulaires et non titulaires, et non enseignants
</t>
  </si>
  <si>
    <t>Apprentis enseignants et assistants étrangers</t>
  </si>
  <si>
    <t xml:space="preserve">Apprentis non enseignants                                                                                                       </t>
  </si>
  <si>
    <t>Ensemble des apprentis et assistants étrangers.</t>
  </si>
  <si>
    <t xml:space="preserve">Ensemble titulaires et non titulaires, enseignants et non enseignants
</t>
  </si>
  <si>
    <t>1.2 Répartition des enseignants des secteurs public et privé sous contrat, par degré d'enseignement en 2019 - 2020</t>
  </si>
  <si>
    <t xml:space="preserve">Quotité 
moyenne 
en %
</t>
  </si>
  <si>
    <t>Secteur public</t>
  </si>
  <si>
    <t>1er degré</t>
  </si>
  <si>
    <t>Ensemble 1er degré</t>
  </si>
  <si>
    <t>Ensemble 2nd degré</t>
  </si>
  <si>
    <t>Ensemble Secteur public</t>
  </si>
  <si>
    <t>Secteur privé</t>
  </si>
  <si>
    <t>Ensemble sur échelle de rémunération de titulaires</t>
  </si>
  <si>
    <t>Maîtres délégués</t>
  </si>
  <si>
    <t>Ensemble Secteur privé</t>
  </si>
  <si>
    <t>Ensemble des enseignants des premiers degrés public et privé</t>
  </si>
  <si>
    <t>Ensemble des enseignants des seconds degrés public et privé</t>
  </si>
  <si>
    <t>Ensemble des enseignants</t>
  </si>
  <si>
    <t>1.3 Nature du contrat des enseignants non titulaires des secteurs public et privé sous contrat en 2019 - 2020</t>
  </si>
  <si>
    <t>Temps 
partiel 
en %</t>
  </si>
  <si>
    <t>Temps
incomplet</t>
  </si>
  <si>
    <t>Temps
plein</t>
  </si>
  <si>
    <t>CDD</t>
  </si>
  <si>
    <t>CDI</t>
  </si>
  <si>
    <t xml:space="preserve">Ensemble des enseignants non titulaires
</t>
  </si>
  <si>
    <t>1.4 Temps partiel des enseignants titulaires en 2019 - 2020</t>
  </si>
  <si>
    <t xml:space="preserve">Premier degré public et privé - Temps partiel des enseignants titulaires
</t>
  </si>
  <si>
    <t xml:space="preserve">Second degré public et privé - Temps partiel des enseignants titulaires
</t>
  </si>
  <si>
    <t>Privé
Hommes</t>
  </si>
  <si>
    <t>Privé
Femmes</t>
  </si>
  <si>
    <t>Public
Hommes</t>
  </si>
  <si>
    <t>Public
Femmes</t>
  </si>
  <si>
    <t>20-24 ans</t>
  </si>
  <si>
    <t>25-29 ans</t>
  </si>
  <si>
    <t>30-34 ans</t>
  </si>
  <si>
    <t>35-39 ans</t>
  </si>
  <si>
    <t>40-44 ans</t>
  </si>
  <si>
    <t>45-49 ans</t>
  </si>
  <si>
    <t>50-54 ans</t>
  </si>
  <si>
    <t>55-60 ans</t>
  </si>
  <si>
    <t>60 ans et plus</t>
  </si>
  <si>
    <t xml:space="preserve">Ensemble
</t>
  </si>
  <si>
    <t>1.5 Répartition des enseignants du secteur public, par degré d'enseignement en 2019 - 2020</t>
  </si>
  <si>
    <t xml:space="preserve">Instituteurs                                                                                                                    </t>
  </si>
  <si>
    <t xml:space="preserve">Prof. de chaires supérieures                                                                                                    </t>
  </si>
  <si>
    <t xml:space="preserve">Prof. agrégés                                                                                                                   </t>
  </si>
  <si>
    <t xml:space="preserve">PEGC                                                                                                                            </t>
  </si>
  <si>
    <t xml:space="preserve">Adjoints-chargés ens.                                                                                                           </t>
  </si>
  <si>
    <t>Part des 
moins de 
35 ans en 
%</t>
  </si>
  <si>
    <t>Temps 
partiel 
en % (2)</t>
  </si>
  <si>
    <t xml:space="preserve">Quotité 
moyenne 
en % (3)
</t>
  </si>
  <si>
    <t xml:space="preserve">Ensemble 1er et 2nd degré public, titulaires et non titulaires
</t>
  </si>
  <si>
    <t>1.6 Répartition des enseignants du secteur privé sous contrat , par degré d'enseignement en 2019 - 2020</t>
  </si>
  <si>
    <t xml:space="preserve">Maîtres délégués du 1D privé                                                                                                    </t>
  </si>
  <si>
    <t xml:space="preserve">MACD                                                                                                                            </t>
  </si>
  <si>
    <t xml:space="preserve">Ensemble 1er et 2nd degré privé, titulaires et non titulaires
</t>
  </si>
  <si>
    <t>1.7 Répartition des personnels non enseignants ( hors apprentis) par filière professionnelle et statut en 2019 - 2020</t>
  </si>
  <si>
    <t xml:space="preserve">Personnels d'encadrement                                                                                                        </t>
  </si>
  <si>
    <t xml:space="preserve">Personnels de direction                                                                                                         </t>
  </si>
  <si>
    <t xml:space="preserve">Personnels d'inspection                                                                                                         </t>
  </si>
  <si>
    <t xml:space="preserve">Encadrement supérieur                                                                                                           </t>
  </si>
  <si>
    <t xml:space="preserve">Ensemble Personnels d'encadrement                                                                                                        </t>
  </si>
  <si>
    <t xml:space="preserve">Vie scolaire                                                                                                                    </t>
  </si>
  <si>
    <t xml:space="preserve">Personnels d'éducation                                                                                                          </t>
  </si>
  <si>
    <t xml:space="preserve">Personnels d'assistance éducative                                                                                               </t>
  </si>
  <si>
    <t xml:space="preserve">Ensemble Vie scolaire                                                                                                                    </t>
  </si>
  <si>
    <t xml:space="preserve">Personnels IATSS (Ingénieurs, administratifs, techniciens, sociaux et de santé)                                                 </t>
  </si>
  <si>
    <t xml:space="preserve">Filière administrative                                                                                                          </t>
  </si>
  <si>
    <t xml:space="preserve">Filière santé et sociale                                                                                                        </t>
  </si>
  <si>
    <t xml:space="preserve">Filière technique                                                                                                               </t>
  </si>
  <si>
    <t xml:space="preserve">Ensemble Personnels IATSS (Ingénieurs, administratifs, techniciens, sociaux et de santé)                                                 </t>
  </si>
  <si>
    <t xml:space="preserve">Ingénieurs et personnels techniques de recherche et de formation, personnels des bibliothèques                                  </t>
  </si>
  <si>
    <t xml:space="preserve">Ingénieurs et personnels techniques de recherche et de formation                                                                </t>
  </si>
  <si>
    <t xml:space="preserve">Ensemble Ingénieurs et personnels techniques de recherche et de formation, personnels des bibliothèques                                  </t>
  </si>
  <si>
    <t xml:space="preserve">Ensemble </t>
  </si>
  <si>
    <t>1.8 Répartition des personnels d'encadrement par corps ou  emploi en 2019 - 2020</t>
  </si>
  <si>
    <t xml:space="preserve">Proviseurs LGT                                                                                                                  </t>
  </si>
  <si>
    <t xml:space="preserve">Proviseurs LP                                                                                                                   </t>
  </si>
  <si>
    <t xml:space="preserve">Proviseurs adjoints LGT &amp; LP                                                                                                    </t>
  </si>
  <si>
    <t xml:space="preserve">Principal collège                                                                                                               </t>
  </si>
  <si>
    <t xml:space="preserve">Principal adjoint collège                                                                                                       </t>
  </si>
  <si>
    <t xml:space="preserve">Autres pers. titulaires de direction                                                                                            </t>
  </si>
  <si>
    <t xml:space="preserve">Ensemble Personnels de direction                                                                                                         </t>
  </si>
  <si>
    <t xml:space="preserve">IA-IPR                                                                                                                          </t>
  </si>
  <si>
    <t xml:space="preserve">IEN                                                                                                                             </t>
  </si>
  <si>
    <t xml:space="preserve">Ensemble Personnels d'inspection                                                                                                         </t>
  </si>
  <si>
    <t xml:space="preserve">Recteurs, vice-recteurs, conseillers recteurs, Dir acad Paris , SGA                                                             </t>
  </si>
  <si>
    <t xml:space="preserve">DASEN/DASEN adjoint                                                                                                             </t>
  </si>
  <si>
    <t xml:space="preserve">Administrateurs civils, administrateurs ENESR, experts de haut niveau                                                           </t>
  </si>
  <si>
    <t xml:space="preserve">Ensemble Encadrement supérieur                                                                                                           </t>
  </si>
  <si>
    <t xml:space="preserve">Ensemble des personnels d'encadrement
</t>
  </si>
  <si>
    <t>1.9 Répartition des personnels relevant de la vie scolaire en 2019 - 2020</t>
  </si>
  <si>
    <t xml:space="preserve">Psychologues EN, conseillers d'orientation psychologue                                                                          </t>
  </si>
  <si>
    <t xml:space="preserve">Ensemble Personnels d'éducation                                                                                                          </t>
  </si>
  <si>
    <t xml:space="preserve">AESH                                                                                                                            </t>
  </si>
  <si>
    <t xml:space="preserve">AED                                                                                                                             </t>
  </si>
  <si>
    <t xml:space="preserve">Ensemble Personnels d'assistance éducative                                                                                               </t>
  </si>
  <si>
    <t xml:space="preserve">Ensemble des personnels des personnels 
relevant de la vie scolaire
</t>
  </si>
  <si>
    <t>Ensemble Titulaires</t>
  </si>
  <si>
    <t>Ensemble Non titulaires</t>
  </si>
  <si>
    <t>1.10 Répartition des personnels administratifs, sociaux et de santé  par catégorie et statut 2019 - 2020</t>
  </si>
  <si>
    <t xml:space="preserve">Ensemble des personnels 
administratifs, sociaux et de santé, 
titulaires et non titulaires
</t>
  </si>
  <si>
    <t>1.11 Répartition des personnels administratifs, sociaux et de santé en 2019 - 2020</t>
  </si>
  <si>
    <t xml:space="preserve">Ensemble Filière administrative                                                                                                          </t>
  </si>
  <si>
    <t xml:space="preserve">Agents/adjoints techniques                                                                                                      </t>
  </si>
  <si>
    <t xml:space="preserve">Personnels techniques non titulaires                                                                                            </t>
  </si>
  <si>
    <t xml:space="preserve">Ensemble Filière technique                                                                                                               </t>
  </si>
  <si>
    <t>1.12 Répartition des personnels administratifs, sociaux et de santé en 2019 - 2020</t>
  </si>
  <si>
    <t xml:space="preserve">Médecins                                                                                                                        </t>
  </si>
  <si>
    <t>0</t>
  </si>
  <si>
    <t xml:space="preserve">Assistants service social                                                                                                       </t>
  </si>
  <si>
    <t xml:space="preserve">Conseillers technique service social                                                                                            </t>
  </si>
  <si>
    <t>Ensemble catégorie A</t>
  </si>
  <si>
    <t>Ensemble catégorie B</t>
  </si>
  <si>
    <t xml:space="preserve">Ensemble Filière santé et sociale                                                                                                        </t>
  </si>
  <si>
    <t>1.13 Répartition des ingénieurs et personnels techniques de recherche et de formation par catégorie hiérarchique en 2019 - 2020</t>
  </si>
  <si>
    <t xml:space="preserve">Ingénieurs de recherche                                                                                                         </t>
  </si>
  <si>
    <t xml:space="preserve">Ingénieurs d'etudes                                                                                                             </t>
  </si>
  <si>
    <t xml:space="preserve">Assistants ingénieurs                                                                                                           </t>
  </si>
  <si>
    <t xml:space="preserve">Techniciens                                                                                                                     </t>
  </si>
  <si>
    <t>Ensemble catégorie C</t>
  </si>
  <si>
    <t xml:space="preserve">Ensemble Ingénieurs et personnels techniques de recherche et de formation                                                                </t>
  </si>
  <si>
    <t>Sommaire des onglets 1.1 à 1.13  et notice</t>
  </si>
  <si>
    <t>PROFESSEURS EPS    EDUC NAT</t>
  </si>
  <si>
    <t>MA (MAITRE AUX.) ENSEIGNEMENT PRIVÉ</t>
  </si>
  <si>
    <t>C ASSIST. ETRANG.</t>
  </si>
  <si>
    <t>ASSIST. LV</t>
  </si>
  <si>
    <t>AESH et AED</t>
  </si>
  <si>
    <t>TOTAL A B C</t>
  </si>
  <si>
    <t>focus population IATSS, par catégorie fp</t>
  </si>
  <si>
    <t xml:space="preserve">Ensemble      A B C </t>
  </si>
  <si>
    <t>Ensemble (Total Général)</t>
  </si>
  <si>
    <t>Ensemble :</t>
  </si>
  <si>
    <t>Ensemble :</t>
  </si>
  <si>
    <t>Année d'observation : Nomination et détachements sur emploi fonctionnel en 2019 (et non 2020) ici.</t>
  </si>
  <si>
    <t>Ensemble (moyenne) :</t>
  </si>
  <si>
    <t>Somme :</t>
  </si>
  <si>
    <t>S/S TOTAL CG MATERNITE GP</t>
  </si>
  <si>
    <t>Durée totale en jours</t>
  </si>
  <si>
    <t>(durée par tranche d'âge d'1 an)</t>
  </si>
  <si>
    <t>Personnel d'éducation</t>
  </si>
  <si>
    <r>
      <t xml:space="preserve">CONSEILLER </t>
    </r>
    <r>
      <rPr>
        <b/>
        <sz val="8"/>
        <rFont val="Arial"/>
        <family val="2"/>
      </rPr>
      <t>PPAL</t>
    </r>
    <r>
      <rPr>
        <b/>
        <sz val="9"/>
        <rFont val="Arial"/>
        <family val="2"/>
      </rPr>
      <t xml:space="preserve"> EDUCATION HC</t>
    </r>
  </si>
  <si>
    <r>
      <t xml:space="preserve">PROFESSEUR LYCEE PRO </t>
    </r>
    <r>
      <rPr>
        <b/>
        <sz val="8"/>
        <rFont val="Arial"/>
        <family val="2"/>
      </rPr>
      <t>HORS CLASSE</t>
    </r>
  </si>
  <si>
    <t>7.2 Les Promotions - avancements de grade</t>
  </si>
  <si>
    <t>PROFESSEURS DE CHAIRES SUP EDUC N</t>
  </si>
  <si>
    <t>TOTAL :</t>
  </si>
  <si>
    <t>TOTAL :</t>
  </si>
  <si>
    <t xml:space="preserve">Répartition de la durée globale </t>
  </si>
  <si>
    <t>par tranche d'âge</t>
  </si>
  <si>
    <t>%age de la tranche / total nbre d'arrêts</t>
  </si>
  <si>
    <t>ROUEN</t>
  </si>
  <si>
    <t>Différence</t>
  </si>
  <si>
    <t>Public</t>
  </si>
  <si>
    <t>Privé</t>
  </si>
  <si>
    <t>PIM Handicap (T2)</t>
  </si>
  <si>
    <t>Secours (T2)</t>
  </si>
  <si>
    <t>ASIA PIM Formation (T2)</t>
  </si>
  <si>
    <t>Mobilité (T2)</t>
  </si>
  <si>
    <t>PIM Séjours enfants (T2)</t>
  </si>
  <si>
    <t>TOTAL  Titre 2</t>
  </si>
  <si>
    <t>ASIA (T3)</t>
  </si>
  <si>
    <t>Aménagement poste (T3)</t>
  </si>
  <si>
    <t>PIM repas RA/cantines (T3)</t>
  </si>
  <si>
    <t>TOTAL  Titre 3</t>
  </si>
  <si>
    <t>TOTAL Titre 2 et Titre 3</t>
  </si>
  <si>
    <t>CAEN</t>
  </si>
  <si>
    <t>PIM séjours d'enfants</t>
  </si>
  <si>
    <t>PIM enfants handicapés</t>
  </si>
  <si>
    <t>ASIA Caution</t>
  </si>
  <si>
    <t>ASIA Activités enfants</t>
  </si>
  <si>
    <t>ASIA Vacances</t>
  </si>
  <si>
    <t>ASIA Fin de contrat</t>
  </si>
  <si>
    <t>ASIA Mobilité</t>
  </si>
  <si>
    <t>ASIA Loisirs</t>
  </si>
  <si>
    <t>ASIA BAFA</t>
  </si>
  <si>
    <t>Aménagements de poste</t>
  </si>
  <si>
    <t>CIV Comité interm des villes</t>
  </si>
  <si>
    <t>AIDES aux personnes</t>
  </si>
  <si>
    <t>PIM Restauration</t>
  </si>
  <si>
    <t>ASIA Restauration (RIA)</t>
  </si>
  <si>
    <t>ASIA Consultations juridiques</t>
  </si>
  <si>
    <t>ASIA Information</t>
  </si>
  <si>
    <t>NORMANDIE</t>
  </si>
  <si>
    <t>Recrutement direct d'agent         non titulaire</t>
  </si>
  <si>
    <t>Recrutement direct d'agent          non titulaire</t>
  </si>
  <si>
    <r>
      <t xml:space="preserve">1.5 Répartition des enseignants du secteur public, par degré d'enseignement en 2019 - 2020 </t>
    </r>
    <r>
      <rPr>
        <b/>
        <i/>
        <u/>
        <sz val="11"/>
        <color rgb="FF333333"/>
        <rFont val="Arial"/>
        <family val="2"/>
      </rPr>
      <t>(suite)</t>
    </r>
  </si>
  <si>
    <r>
      <t xml:space="preserve">1.6 Répartition des enseignants du secteur privé sous contrat , par degré d'enseignement en 2019 - 2020  </t>
    </r>
    <r>
      <rPr>
        <b/>
        <i/>
        <u/>
        <sz val="11"/>
        <color rgb="FF333333"/>
        <rFont val="Arial"/>
        <family val="2"/>
      </rPr>
      <t>(suite)</t>
    </r>
  </si>
  <si>
    <t>1.7 Répartition des personnels non enseignants (hors apprentis) par filière professionnelle et statut en 2019 - 2020</t>
  </si>
  <si>
    <t>Titulaires (2.1) et non-titulaires (2.2) personnes physiques</t>
  </si>
  <si>
    <t>Période : Année civile 2019</t>
  </si>
  <si>
    <t>Sources et champs</t>
  </si>
  <si>
    <t>PERS DIRECTION ETAB ENSEIGNEMT FORM</t>
  </si>
  <si>
    <t>PSYC EDUC NATIONALE</t>
  </si>
  <si>
    <r>
      <t xml:space="preserve">ATTACHE ADMI </t>
    </r>
    <r>
      <rPr>
        <b/>
        <sz val="8"/>
        <rFont val="Arial"/>
        <family val="2"/>
      </rPr>
      <t>HORS CLASSE</t>
    </r>
  </si>
  <si>
    <r>
      <t xml:space="preserve">ADMIN EDUC NAT ESR </t>
    </r>
    <r>
      <rPr>
        <b/>
        <sz val="8"/>
        <rFont val="Arial"/>
        <family val="2"/>
      </rPr>
      <t>SANS ECH SPEC</t>
    </r>
  </si>
  <si>
    <t>Nombre d'arrêts pour accident du travail et Maladie Professionnelle, 2019</t>
  </si>
  <si>
    <t>Catégorie</t>
  </si>
  <si>
    <t>Effectif total de la catégorie</t>
  </si>
  <si>
    <t>Personnes Formées</t>
  </si>
  <si>
    <t>Administratif et technique</t>
  </si>
  <si>
    <t>Santé et social</t>
  </si>
  <si>
    <t>Encadrement pédagogique</t>
  </si>
  <si>
    <t>Personnes Convoquées   / Effectif Total</t>
  </si>
  <si>
    <t>Personnes Formées / Effectif Total</t>
  </si>
  <si>
    <t>Personnes formées*</t>
  </si>
  <si>
    <t>Personnes non formées</t>
  </si>
  <si>
    <t>Région académique Normandie</t>
  </si>
  <si>
    <t>Type de formation</t>
  </si>
  <si>
    <t>Nombre de stagiaires convoqués</t>
  </si>
  <si>
    <t>Nombre de journées stagiaires convoqués</t>
  </si>
  <si>
    <t>Taux de présence  stagiaires</t>
  </si>
  <si>
    <t>Adaptation à l’emploi</t>
  </si>
  <si>
    <t>Homme</t>
  </si>
  <si>
    <t xml:space="preserve">Femme </t>
  </si>
  <si>
    <t>Préparation concours</t>
  </si>
  <si>
    <t>Formations diverses</t>
  </si>
  <si>
    <t>6.2  La formation à l'attention des personnels ATSS et les préparations aux concours administratifs</t>
  </si>
  <si>
    <t>Nombre de postes ouverts</t>
  </si>
  <si>
    <t xml:space="preserve">Nombre de personnes retenues pour une préparation concours Administratif </t>
  </si>
  <si>
    <t>Total Admissibles</t>
  </si>
  <si>
    <t>Admissibles ayant suivi la formation</t>
  </si>
  <si>
    <t>% admis ayant suivi la formation (Ecrit et/ou oral) / au nb de pers. retenues</t>
  </si>
  <si>
    <t>CATEGORIE A</t>
  </si>
  <si>
    <t>CATEGORIE B</t>
  </si>
  <si>
    <t>CATEGORIE C</t>
  </si>
  <si>
    <t>DIFOR (bureaux des sites Rouennais et Caennais séparément), extraites de GAIA et fichiers propres à la DIFOR; titulaires et non-titulaires, enseignants et non-enseignants</t>
  </si>
  <si>
    <t>Année scolaire 2018-2019</t>
  </si>
  <si>
    <t>Source : requêtes B.O. webi PIAD : "Positions particulières des Titulaires 2019" ; "Positions particulières congés des NT"</t>
  </si>
  <si>
    <t>Femme</t>
  </si>
  <si>
    <t>Personnels Administratifs et Techniques</t>
  </si>
  <si>
    <t>Formation statutaire</t>
  </si>
  <si>
    <t>Formation Continue</t>
  </si>
  <si>
    <t xml:space="preserve">    Personnel 1er degré</t>
  </si>
  <si>
    <t xml:space="preserve">    Personnel 2nd degré</t>
  </si>
  <si>
    <t xml:space="preserve">   ATSS</t>
  </si>
  <si>
    <t xml:space="preserve">   Ass. d éducation, Aux. de vie scolaire et pers. de surveillance</t>
  </si>
  <si>
    <t xml:space="preserve">   Personnel 2nd degré</t>
  </si>
  <si>
    <t xml:space="preserve">   Personnel 1er degré</t>
  </si>
  <si>
    <r>
      <t xml:space="preserve">%age de la tranche / </t>
    </r>
    <r>
      <rPr>
        <b/>
        <sz val="8"/>
        <rFont val="Arial"/>
        <family val="2"/>
      </rPr>
      <t>total nbre d'arrêts AT</t>
    </r>
  </si>
  <si>
    <t>5. Les Congés</t>
  </si>
  <si>
    <t>Région Normandie</t>
  </si>
  <si>
    <t>Nombre de stagiaires présents</t>
  </si>
  <si>
    <t>6. La Formation continue</t>
  </si>
  <si>
    <t>Public désigné</t>
  </si>
  <si>
    <t>Nombre de personnes retenues pour une préparation concours Enseignants</t>
  </si>
  <si>
    <t>Admis ayant suivi la formation</t>
  </si>
  <si>
    <t>AGREGATION</t>
  </si>
  <si>
    <t>% admis / au nb de pers. retenues</t>
  </si>
  <si>
    <t>6. La Formation Continue</t>
  </si>
  <si>
    <t>CAPES, CAPET et CAPLP</t>
  </si>
  <si>
    <t>Préparations concours</t>
  </si>
  <si>
    <t>Préparation concours Inspecteur</t>
  </si>
  <si>
    <t>Nombre de personnes inscrites et convoquées</t>
  </si>
  <si>
    <t>% admis / au   nb de pers. Convoquées</t>
  </si>
  <si>
    <t>Total admissibles</t>
  </si>
  <si>
    <t>Par type de désignation</t>
  </si>
  <si>
    <t>Emploi réservé militaire - défense</t>
  </si>
  <si>
    <t>8. Le handicap</t>
  </si>
  <si>
    <t>Personnes formées / personnes convoquées</t>
  </si>
  <si>
    <t>Concours externe session exceptionnelle (2014)</t>
  </si>
  <si>
    <t>Période d'observation : Année civile 2019</t>
  </si>
  <si>
    <t>19350 agents ont pris au moins 1 CMO au cours de l'année civile 2019. Tous personnels confondus.</t>
  </si>
  <si>
    <t>5.2  Les Congés Maladie Ordinaire et les Congés AT MP</t>
  </si>
  <si>
    <t>CONGE LONGUE DUREE NON IMPUTABLE</t>
  </si>
  <si>
    <t>5.3  Les autres congés</t>
  </si>
  <si>
    <t>5.3-2 Les Congés Longue Maladie, Grave Maladie, Longue Durée</t>
  </si>
  <si>
    <t>Répartition de la durée des Congés Maternité et grossesse pathologique pris en 2019, par âge</t>
  </si>
  <si>
    <t>5.3-1 Les Congés Maternité, congés pour grossesse pathologique, d'adoption, paternité</t>
  </si>
  <si>
    <t>NB : le reclassement PPCR des ASSAE (Assistants de service social), à date d'effet février 2019, a eu pour effet de faire passer au niveau national tous les ASSAE de catégorie B</t>
  </si>
  <si>
    <t>Examen professionnalisé réservé        (décret 2012)</t>
  </si>
  <si>
    <t>Examen professionnalisé réservé          (décret 2012)</t>
  </si>
  <si>
    <t>Examen professionnalisé réservé                (décret 2012)</t>
  </si>
  <si>
    <t>à catégorie A. Il a concerné 132 personnels dans l'académie. C'est un changement de catégorie fonction publique, mais cela ne constitue pas une promotion de corps au sens strict.</t>
  </si>
  <si>
    <t>Champ : Académie de Normandie, ensemble des agents payés par le MENJ au titre</t>
  </si>
  <si>
    <t>de l’enseignement scolaire, en activité et ayant une affectation au 30 novembre 2019.</t>
  </si>
  <si>
    <t>Source : MENJ-MESRI-DESP, base statistique des agents (BSA), 2017.</t>
  </si>
  <si>
    <t>%Femmes</t>
  </si>
  <si>
    <t>Ensemble du personnel</t>
  </si>
  <si>
    <t>Moyenne globale</t>
  </si>
  <si>
    <t>Effectif total</t>
  </si>
  <si>
    <t>Effectif</t>
  </si>
  <si>
    <t>5.1 tableau global récapitulatif</t>
  </si>
  <si>
    <t>5.2  Les Congés Maladie Ordinaire et les Congés Accidents du travail - Maladie professionnelle</t>
  </si>
  <si>
    <t>Répartition de la durée globale par âge, des congés AT - MP :</t>
  </si>
  <si>
    <t xml:space="preserve">Source : Requête BO PIAD "Absences Congés autres que CMO et AT 2019 toutes acad", année civile 2019. Titulaires et non titulaires, Région académique Normandie </t>
  </si>
  <si>
    <t xml:space="preserve">Source : Requête BO PIAD "Absences Congés autres que CMO et AT 2019 toutes acad", année civile 2019. Titulaires et non titulaires, position Activité sans filtre unique . Région académique codes 05 Caen + 21 Rouen : Normandie </t>
  </si>
  <si>
    <t>Focus (dont) préparations aux concours et examens professionnels, filière administrative et technique :</t>
  </si>
  <si>
    <t>Nombre de postes ouverts (niv. national (A) et académique (B, C)</t>
  </si>
  <si>
    <t>Cumul Région acad. Normandie</t>
  </si>
  <si>
    <t>Nombre des stagiaires présents</t>
  </si>
  <si>
    <t>6.3 La Formation continue des personnels enseignants et d'éducation-orientation (2nd degré)</t>
  </si>
  <si>
    <t>Région académique Normandie, personnels enseignants et d'éducation-orientation regroupés</t>
  </si>
  <si>
    <t>Nombre de journées-stagiaires convoqués</t>
  </si>
  <si>
    <t>Candidature individuelle</t>
  </si>
  <si>
    <t>Total des Admis</t>
  </si>
  <si>
    <t>Le Parcours Emploi Compétences (PEC) a pour objet de faciliter l’insertion professionnelle des personnes sans emploi rencontrant des difficultés sociales et professionnelles particulières d’accès à l’emploi.</t>
  </si>
  <si>
    <t>Dans l’académie de Rouen, les contrats PEC recrutés entre janvier 2018 et 30 Juin 2019 sont au nombre de 545 personnes. 502 personnes ont été formées soit 478 femmes pour 24 hommes.</t>
  </si>
  <si>
    <t>Ils ont suivi une formation d’adaptation à l’emploi sur les thèmes suivants : connaissance du système éducatif, connaissance du handicap, rôle et place de l’AVS (Auxiliaire de Vie Scolaire).</t>
  </si>
  <si>
    <t>Rappel : le nombre de stagiaires convoqués représente le et équivaut au nombre de convocations envoyées, parfois plus d'une, plusieurs  pour un même agent (une même personne) durant l'année d'observation.</t>
  </si>
  <si>
    <t>6.4 Actions de formation à destination de la population Encadrement pédagogique</t>
  </si>
  <si>
    <t>Préparation aux concours de la filière Encadrement pédagogique</t>
  </si>
  <si>
    <r>
      <t xml:space="preserve">Préparation concours </t>
    </r>
    <r>
      <rPr>
        <sz val="9"/>
        <rFont val="Arial"/>
        <family val="2"/>
      </rPr>
      <t>PERDIR (Direction)</t>
    </r>
  </si>
  <si>
    <t>Source : Fichier des services d'action sociale (DAF, sites de Rouen et de Caen)</t>
  </si>
  <si>
    <t>Récapitulatif par titre budgétaire</t>
  </si>
  <si>
    <t>Données ministérielles</t>
  </si>
  <si>
    <t>Année de référence : 2017</t>
  </si>
  <si>
    <t>Admis (sur liste princ.) ayant suivi la formation (Ecrit et/ou oral)</t>
  </si>
  <si>
    <t xml:space="preserve">Total Admis (sur liste principale) </t>
  </si>
  <si>
    <t>CLD NON IMPUTABLE AU SERVICE (ENS PRIV.)</t>
  </si>
  <si>
    <t>CONGE DE PATERNITE / ACCUEIL ENFANT</t>
  </si>
  <si>
    <t>Source : Requête B.O. PIAD "Absences CMO 2019", titulaires et non-titulaires, en position d'activité.         Période d'observation: année civile 2019. Date d'observation (pour la catégorie de population) : 30/11/2019</t>
  </si>
  <si>
    <t>Focus (dont) Préparations aux concours de l'enseignement</t>
  </si>
  <si>
    <t>(à destination des enseignants et personnels d'éducation-orientation)</t>
  </si>
  <si>
    <t>Focus : la formation des personnels PEC (Parcours Emploi-Compétences), notamment des AESH</t>
  </si>
  <si>
    <t xml:space="preserve"> sous contrat support CUI-PEC</t>
  </si>
  <si>
    <t xml:space="preserve">dont 36 Pr des écoles </t>
  </si>
  <si>
    <t>(faisant fonction)</t>
  </si>
  <si>
    <t>Sigle/Abréviation</t>
  </si>
  <si>
    <t>Libellé</t>
  </si>
  <si>
    <t>AAE</t>
  </si>
  <si>
    <t>Attaché d’Administration de l’État</t>
  </si>
  <si>
    <t>Agent Contractuel 2nd degré (professeur contractuel)</t>
  </si>
  <si>
    <t>ADAENES</t>
  </si>
  <si>
    <t>Attaché d’Administration de l’Éducation Nationale et de l'Enseignement Supérieur</t>
  </si>
  <si>
    <t>ADCG</t>
  </si>
  <si>
    <t>Adjoint Collège</t>
  </si>
  <si>
    <t>ADCT</t>
  </si>
  <si>
    <t>Admissible contractuel</t>
  </si>
  <si>
    <t>Adjoint Administratif de l’Éducation Nationale et de l'Enseignement Supérieur</t>
  </si>
  <si>
    <t>ADLP</t>
  </si>
  <si>
    <t>Adjoint Lycée Professionnel</t>
  </si>
  <si>
    <t>ADLY</t>
  </si>
  <si>
    <t>Adjoint Lycée</t>
  </si>
  <si>
    <t>ADMEUR</t>
  </si>
  <si>
    <t>Administrateur</t>
  </si>
  <si>
    <t>AED</t>
  </si>
  <si>
    <t>Assistant d’Éducation</t>
  </si>
  <si>
    <t>AGS</t>
  </si>
  <si>
    <t>Ancienneté Générale de Service</t>
  </si>
  <si>
    <t>AISSE</t>
  </si>
  <si>
    <t>Accueil, Information, Soutien au Service des Enseignants</t>
  </si>
  <si>
    <t>ANT</t>
  </si>
  <si>
    <t>Agent Non Titulaire</t>
  </si>
  <si>
    <t>AP</t>
  </si>
  <si>
    <t>Assistant Pédagogique</t>
  </si>
  <si>
    <t>APS</t>
  </si>
  <si>
    <t>Assitant de Prévention et de Sécurité</t>
  </si>
  <si>
    <t>APV</t>
  </si>
  <si>
    <t>Affectation à caractère Particulier justifiant une valorisation</t>
  </si>
  <si>
    <t>ASI</t>
  </si>
  <si>
    <t>Assistant Ingénieur</t>
  </si>
  <si>
    <t>ASIA</t>
  </si>
  <si>
    <t>Action Sociale d’Initiative Académique</t>
  </si>
  <si>
    <t>Assistant en Langue Vivante</t>
  </si>
  <si>
    <t>ATEE</t>
  </si>
  <si>
    <t xml:space="preserve">Adjoint Technique des Établissements d’Enseignement </t>
  </si>
  <si>
    <t xml:space="preserve">ATSS </t>
  </si>
  <si>
    <t>personnels Administratifs,Techniques,Sociaux et de Santé</t>
  </si>
  <si>
    <t>AVS / AVS-i / AESH</t>
  </si>
  <si>
    <t>Auxiliaire de Vie Scolaire/ Auxiliaire de Vie Scolaire Individualisé / Accompagnant d'Elèves en situation de Handicap</t>
  </si>
  <si>
    <t>BGI</t>
  </si>
  <si>
    <t>Bonification de Gestion Individualisée</t>
  </si>
  <si>
    <t>BOP</t>
  </si>
  <si>
    <t>Budget Opérationnel de Programme</t>
  </si>
  <si>
    <t>Certificat d'Aptitude aux fonctions d'enseignement dans les établissements privés du second degré sous contrat</t>
  </si>
  <si>
    <t>CAPA</t>
  </si>
  <si>
    <t>Commission Administrative Paritaire Académique</t>
  </si>
  <si>
    <t>CAPEPS</t>
  </si>
  <si>
    <t>Certificat d'Aptitude au Professorat d'Éducation Physique et Sportive</t>
  </si>
  <si>
    <t>CAPES</t>
  </si>
  <si>
    <t>Certificat d'Aptitude au Professorat de l'Enseignement du Second degré</t>
  </si>
  <si>
    <t>CAPET</t>
  </si>
  <si>
    <t xml:space="preserve">Certificat d'Aptitude au Professorat de l'Enseignement Technique </t>
  </si>
  <si>
    <t>CAPLP</t>
  </si>
  <si>
    <t>Certificat d'Aptitude au Professorat de Lycée Professionnel</t>
  </si>
  <si>
    <t>CAPN</t>
  </si>
  <si>
    <t>Commission Administrative Paritaire Nationale</t>
  </si>
  <si>
    <t>CASU</t>
  </si>
  <si>
    <t>Conseiller d’Administration Scolaire et Universitaire</t>
  </si>
  <si>
    <t>CCMA</t>
  </si>
  <si>
    <t>Commission  Consultative  Mixte  Académique</t>
  </si>
  <si>
    <t>CET</t>
  </si>
  <si>
    <t>Compte Epargne Temps</t>
  </si>
  <si>
    <t>CFC</t>
  </si>
  <si>
    <t>Conseiller en Formation Continue</t>
  </si>
  <si>
    <t>CGM</t>
  </si>
  <si>
    <t>Congé Grave Maladie (contractuels)</t>
  </si>
  <si>
    <t>CIGEM</t>
  </si>
  <si>
    <t>Corps Interministériel à Gestion Ministérielle</t>
  </si>
  <si>
    <t>CIO</t>
  </si>
  <si>
    <t>Centre d'Information et d'Orientation</t>
  </si>
  <si>
    <t>Congé longue durée</t>
  </si>
  <si>
    <t>CLM</t>
  </si>
  <si>
    <t>Congé longue maladie</t>
  </si>
  <si>
    <t>CMC</t>
  </si>
  <si>
    <t>Conseil en Mobilité de Carrière</t>
  </si>
  <si>
    <t>Congé de maladie ordinaire</t>
  </si>
  <si>
    <t>COP</t>
  </si>
  <si>
    <t>Conseiller d’Orientation Psychologique</t>
  </si>
  <si>
    <t>CPE</t>
  </si>
  <si>
    <t>Conseiller Principal d'Éducation</t>
  </si>
  <si>
    <t>CTR</t>
  </si>
  <si>
    <t>Chef de travaux</t>
  </si>
  <si>
    <t>CV</t>
  </si>
  <si>
    <t>Curriculum vitæ</t>
  </si>
  <si>
    <t>CVRH</t>
  </si>
  <si>
    <t>Centre de Valorisation des Ressources Humaines</t>
  </si>
  <si>
    <t>DECIDEV</t>
  </si>
  <si>
    <t>Outils Décisionnels et Support au Développement</t>
  </si>
  <si>
    <t>DIF</t>
  </si>
  <si>
    <t>Droit individuel à la formation</t>
  </si>
  <si>
    <t>DIFOR</t>
  </si>
  <si>
    <t>Division de la formation continue des personnels</t>
  </si>
  <si>
    <t>DOC</t>
  </si>
  <si>
    <t>Documentation</t>
  </si>
  <si>
    <t>DPE</t>
  </si>
  <si>
    <t>Division des Personnels Enseignants</t>
  </si>
  <si>
    <t>DRRH</t>
  </si>
  <si>
    <t>Direction des relations et des ressources humaines</t>
  </si>
  <si>
    <t>DSDEN</t>
  </si>
  <si>
    <t>Direction des Services Départementaux de l'Éducation Nationale</t>
  </si>
  <si>
    <t>DSI</t>
  </si>
  <si>
    <t>Division des Systèmes d'Information</t>
  </si>
  <si>
    <t>ECLAIR</t>
  </si>
  <si>
    <t xml:space="preserve">Écoles, Collèges et Lycées pour l'Ambition, l'Innovation et la Réussite </t>
  </si>
  <si>
    <t>EDU</t>
  </si>
  <si>
    <t>Education</t>
  </si>
  <si>
    <t>ENS</t>
  </si>
  <si>
    <t>Enseignant</t>
  </si>
  <si>
    <t>EPCSCP</t>
  </si>
  <si>
    <t>Établissement public à caractère scientifique, culturel et professionnel</t>
  </si>
  <si>
    <t>EPLE</t>
  </si>
  <si>
    <t>Établissement Public Local d’Enseignement</t>
  </si>
  <si>
    <t>ERD</t>
  </si>
  <si>
    <t>Emploi Réservé Défense</t>
  </si>
  <si>
    <t>EREA</t>
  </si>
  <si>
    <t>Établissement Régional d'Enseignement Adapté</t>
  </si>
  <si>
    <t>ETP</t>
  </si>
  <si>
    <t>Équivalent Temps Plein</t>
  </si>
  <si>
    <t>FIPHFP</t>
  </si>
  <si>
    <t xml:space="preserve">Insertion des Personnes Handicapées dans la Fonction Publique </t>
  </si>
  <si>
    <t>FPE</t>
  </si>
  <si>
    <t>Fonction Publique d'État</t>
  </si>
  <si>
    <t>FPH</t>
  </si>
  <si>
    <t>Fonction Publique Hospitalière</t>
  </si>
  <si>
    <t>FPMN</t>
  </si>
  <si>
    <t>Formation Paritaire Mixte Nationale</t>
  </si>
  <si>
    <t>FPT</t>
  </si>
  <si>
    <t>Fonction Publique Territoriale</t>
  </si>
  <si>
    <t>GM</t>
  </si>
  <si>
    <t>Grave maladie</t>
  </si>
  <si>
    <t>GRAF</t>
  </si>
  <si>
    <t>Grade à accès fonctionnel</t>
  </si>
  <si>
    <t>GRH</t>
  </si>
  <si>
    <t>Gestion des Ressources Humaines</t>
  </si>
  <si>
    <t>IA-DASEN</t>
  </si>
  <si>
    <t xml:space="preserve">Inspecteur d'Académie - Directeur Académique des Services de l'Éducation Nationale </t>
  </si>
  <si>
    <t>IA-IPR</t>
  </si>
  <si>
    <t>Inspecteur d'Académie - Inspecteur Pédagogique Régional (IA - IPR)</t>
  </si>
  <si>
    <t xml:space="preserve">Personnels Ingénieurs,Administratifs,Techniques ,Sociaux et de Santé </t>
  </si>
  <si>
    <t>IDV</t>
  </si>
  <si>
    <t>Indemnité de départ volontaire</t>
  </si>
  <si>
    <t>IEN</t>
  </si>
  <si>
    <t>Inspecteur de l’Éducation Nationale</t>
  </si>
  <si>
    <t>IGE</t>
  </si>
  <si>
    <t>Ingénieur d’étude</t>
  </si>
  <si>
    <t>IGR</t>
  </si>
  <si>
    <t>Ingénieur de Recherche</t>
  </si>
  <si>
    <t>INS</t>
  </si>
  <si>
    <t>Inspection</t>
  </si>
  <si>
    <t>ITRF</t>
  </si>
  <si>
    <t>Ingénieurs et personnels Techniques de Recherche et de Formation</t>
  </si>
  <si>
    <t>LOLF</t>
  </si>
  <si>
    <t>Loi Organique relative aux Lois de Finances</t>
  </si>
  <si>
    <t>LP</t>
  </si>
  <si>
    <t>Lycée Professionnel</t>
  </si>
  <si>
    <t>MA</t>
  </si>
  <si>
    <t>Maître Auxiliaire</t>
  </si>
  <si>
    <t>MENESR</t>
  </si>
  <si>
    <t>Ministère de l'Éducation Nationale, de l'Enseignement Supérieur et de la Recherche</t>
  </si>
  <si>
    <t>MGEN</t>
  </si>
  <si>
    <t>Mutuelle générale de l'Éducation nationale</t>
  </si>
  <si>
    <t>ORI</t>
  </si>
  <si>
    <t>Orientation</t>
  </si>
  <si>
    <t>PACD</t>
  </si>
  <si>
    <t>Poste Adapté de Courte Durée</t>
  </si>
  <si>
    <t>PACTE</t>
  </si>
  <si>
    <t>Parcours d’Accès aux Carrières Territoriales, hospitalières et de l’Etat</t>
  </si>
  <si>
    <t>PAF</t>
  </si>
  <si>
    <t>Plan Académique de Formation</t>
  </si>
  <si>
    <t>PALD</t>
  </si>
  <si>
    <t>Poste Adapté de Longue Durée</t>
  </si>
  <si>
    <t>PAS</t>
  </si>
  <si>
    <t>Prévention, Aide et Suivi</t>
  </si>
  <si>
    <t>PEGC</t>
  </si>
  <si>
    <t>Professeur d’Enseignement Général de Collège</t>
  </si>
  <si>
    <t>PIM</t>
  </si>
  <si>
    <t>Prestations interministérielles</t>
  </si>
  <si>
    <t>PLP</t>
  </si>
  <si>
    <t>Professeur de Lycée Professionnel</t>
  </si>
  <si>
    <t>PRP</t>
  </si>
  <si>
    <t>Poste à Responsabilité Particulière</t>
  </si>
  <si>
    <t>QF</t>
  </si>
  <si>
    <t>Quotient familial </t>
  </si>
  <si>
    <t>RAEP</t>
  </si>
  <si>
    <t>Reconnaissance des Acquis de l'Expérience Professionnelle</t>
  </si>
  <si>
    <t>RAFP</t>
  </si>
  <si>
    <t xml:space="preserve">Retraite Additionnelle de la Fonction Publique </t>
  </si>
  <si>
    <t>RAP</t>
  </si>
  <si>
    <t>Restes à payer</t>
  </si>
  <si>
    <t>RRS</t>
  </si>
  <si>
    <t>Réseau de Réussite Scolaire</t>
  </si>
  <si>
    <t>SAENES</t>
  </si>
  <si>
    <t>Secrétaire Administratif de l’Éducation Nationale et de l'Enseignement Supérieur</t>
  </si>
  <si>
    <t>SEGPA</t>
  </si>
  <si>
    <t>Section d'Enseignement Général et Professionnel Adapté</t>
  </si>
  <si>
    <t>SEP</t>
  </si>
  <si>
    <t>Section d'enseignement professionnel</t>
  </si>
  <si>
    <t>SES</t>
  </si>
  <si>
    <t>Section d'enseignement spécialisé</t>
  </si>
  <si>
    <t>SGAR</t>
  </si>
  <si>
    <t>Secrétaire général pour les affaires régionales</t>
  </si>
  <si>
    <t>SGT</t>
  </si>
  <si>
    <t>Section d'enseignement général et technologique</t>
  </si>
  <si>
    <t>TEC</t>
  </si>
  <si>
    <t>Adjoint Technique (des établissements d'enseignement)</t>
  </si>
  <si>
    <t>TIPI</t>
  </si>
  <si>
    <t>Traitement Informatisé de la Présence Individuelle</t>
  </si>
  <si>
    <t>TZR</t>
  </si>
  <si>
    <t>Titulaire sur Zone de Remplacement</t>
  </si>
  <si>
    <t>ZUS</t>
  </si>
  <si>
    <t>Zone Urbaine Sensible</t>
  </si>
  <si>
    <t>Glossaire des sigles et abréviations</t>
  </si>
  <si>
    <t>Notice chapitre 1 : Présentation et regroupements des personnels</t>
  </si>
  <si>
    <t>1. La répartition des personnels</t>
  </si>
  <si>
    <t>1.2 - Répartition des enseignants des secteurs public et privé sous contrat : démographie - pyramide des âges</t>
  </si>
  <si>
    <t>1.7  Les personnels non-enseignants (hors apprentis): Démographie</t>
  </si>
  <si>
    <t>Les arrivées par mutation géographique ne sont pas comptabilisées ici.</t>
  </si>
  <si>
    <t>TOTAL    (hors A+):</t>
  </si>
  <si>
    <t>Requêtes B.O. PIAD BSA "BSA 2019 SM Accès corps pr recrutements de T"; "BSA 2019 Accès corps par concours_puis _année stage crecrutements de T".</t>
  </si>
  <si>
    <t>requête "BSA 2019 Accès corps par concours_puis _année stage crecrutements de T" .</t>
  </si>
  <si>
    <t>2. Les recrutements</t>
  </si>
  <si>
    <t>Recrutements de titulaires IATSS, par mode d'accès (Région Académique)</t>
  </si>
  <si>
    <r>
      <t xml:space="preserve">DIRECT ACAD ADJ SERV EDUC </t>
    </r>
    <r>
      <rPr>
        <b/>
        <sz val="8"/>
        <rFont val="Arial"/>
        <family val="2"/>
      </rPr>
      <t>NAT</t>
    </r>
  </si>
  <si>
    <r>
      <t xml:space="preserve">DIRECT ACAD ADJ  SERV EDUC </t>
    </r>
    <r>
      <rPr>
        <b/>
        <sz val="8"/>
        <rFont val="Arial"/>
        <family val="2"/>
      </rPr>
      <t>NAT</t>
    </r>
  </si>
  <si>
    <t xml:space="preserve">TOTAL GENERAL A B C </t>
  </si>
  <si>
    <t>IATSS catégorie B</t>
  </si>
  <si>
    <t xml:space="preserve">PROF LYCEE PROF ENS PRIVE </t>
  </si>
  <si>
    <t xml:space="preserve">PROF DES ECOLES ENS PRIVE </t>
  </si>
  <si>
    <t xml:space="preserve">PROF EPS ENS PRIVE </t>
  </si>
  <si>
    <t>PROF.  CONTR</t>
  </si>
  <si>
    <t>PROF.   CONTR</t>
  </si>
  <si>
    <t>Enseignants 2nd degré * et Personnel d'éducation et d'orientation</t>
  </si>
  <si>
    <t>Personnes distinctes convoquées **</t>
  </si>
  <si>
    <t>** convoquées et formées au moins une fois dans l'année d'observation (personnes distinctes, agents distincts)</t>
  </si>
  <si>
    <t>* Ici ne sont présentés que les personnels et enseignants du 2nd degré : la formation continue des enseignants du 1er degré est opérée par les DSDEN.</t>
  </si>
  <si>
    <t>Année 2018-2019. Données de la Division de la formation (DIFOR), Région Académique Normandie</t>
  </si>
  <si>
    <t>Sources : données transmises par la DIFOR, Division Académique de la Formation Rectorat Région Académique Normandie.</t>
  </si>
  <si>
    <t>Année 2018-2019. Sources : Données de la Division de la formation (DIFOR), Région Académique Normandie</t>
  </si>
  <si>
    <t>A noter : les support CUI ont été progressivement réduits (en voie de disparition au long de l'année 2019, remplacés notamment par des contrats d'AESH.</t>
  </si>
  <si>
    <t>Périmètre : Région académique Normandie (cumul des données DIFOR -Région Académique Normandie)</t>
  </si>
  <si>
    <t>7. Les Promotions</t>
  </si>
  <si>
    <t>CONS. TECH SERV SOCIAL ADMI ETAT</t>
  </si>
  <si>
    <t>Personnel de direction et d' inspection</t>
  </si>
  <si>
    <t>Personnel d' éducation et d' orientation</t>
  </si>
  <si>
    <t>9. La politique sociale</t>
  </si>
  <si>
    <t>9 La politique sociale</t>
  </si>
  <si>
    <t>NB : les poltiques sociales des académies de Caen et de Rouen étant différentes, pour 2019 il a été choisi de ne présenter que les aspects principaux et communs.</t>
  </si>
  <si>
    <t>9.2 Tableau récapitulatif et comparatif : les actions des services d'action sociale (2019)</t>
  </si>
  <si>
    <t xml:space="preserve">     Part des CMO par rapport au total des autres congés listés (cf 1er tableauglobal récapitulatif) : (hors CFP, CFA …)</t>
  </si>
  <si>
    <t>NB : Dans ces calculs par tranche de durée, les arrêts de prolongation ont aussi été compabilisés comme des congés CMO distincts (autant de lignes de saisie dans les bases SIRH de gestion). La proportion d'arrêts "cumulés" (i.e. : cumul d'arrêt initial et de prolongation) supérieurs à 15 jours dans leur globalité, est donc plus importante en réalité qu'indiqué.</t>
  </si>
  <si>
    <t>S/S TOTAL Somme :</t>
  </si>
  <si>
    <t>sur l'année civile 2019</t>
  </si>
  <si>
    <t>Période d'observation : Année civile 2019. Arrêt commencé en 2019 ou dont la durée s'étend sur 2019; Est comptée la durée comprise entre les bormes chronologique de l'année civile (1er janv - 31 déc.)</t>
  </si>
  <si>
    <t>CONGES Accident travail - Maladie Profess.</t>
  </si>
  <si>
    <t>Source: Requête B.O. PIAD : "Absences CMO année 2019" : titulaires et non-titulaires, périmètre académie 70 (Normandie)</t>
  </si>
  <si>
    <t>Requêtes B.O. PIAD : "Absences CMO Année 2019" ; "Absences Congés AT MP Année 2019"</t>
  </si>
  <si>
    <t>Les arrêts de prolongation ont été compabilisés comme des congés CMO distincts (autant de lignes de saisie dans les bases SIRH de gestion). L' indicateur "durée moyenne cumulée tient compte de cette incidence des arrêts de prolongation.</t>
  </si>
  <si>
    <t>NB : des NT (non-titulaires) ayant été sur 2019 en  congés longue maladie (CLM) ou Congé longue durée (CLD, pour 17931 j) : ce sont des enseignants contractuels du secteur privé (assimilés fonctionnaire dans leur gestion ici). Les CLM-CLD sont en principe réservés aux titulaires. Le congé grave maladie est, lui, spécifique aux non-titulaires.</t>
  </si>
  <si>
    <t>des Congés longue durée (CLD)</t>
  </si>
  <si>
    <t>5.2  Les Congés Maladie Ordinaire  (ci-après CMO)</t>
  </si>
  <si>
    <t>par grande population</t>
  </si>
  <si>
    <t>Répartition des congés Maladie Ordinaire et congés Accident du travail - maladie professionnelle, par tranches de durée,</t>
  </si>
  <si>
    <t>Répartition des congés CMO et congés Accident du travail - maladie professionnelle, par tranches de durée, par grande</t>
  </si>
  <si>
    <r>
      <rPr>
        <b/>
        <sz val="10"/>
        <color theme="1"/>
        <rFont val="Arial"/>
        <family val="2"/>
      </rPr>
      <t>population</t>
    </r>
    <r>
      <rPr>
        <b/>
        <i/>
        <sz val="10"/>
        <color theme="1"/>
        <rFont val="Arial"/>
        <family val="2"/>
      </rPr>
      <t xml:space="preserve"> (suite)</t>
    </r>
  </si>
  <si>
    <t>5.2  Les Congés Maladie Ordinaire et les Congés Accident du Travail - Maladie Professionnelle</t>
  </si>
  <si>
    <t>6.5 Les Congés de Formation Professionnelle</t>
  </si>
  <si>
    <t>Source : DESP, Rectorat acad. Normandie, fichiers stats et fichiers de paie (2019).</t>
  </si>
  <si>
    <t>Promotions de corps par catégorie hiérarchique fonction publique et sexe F-H</t>
  </si>
  <si>
    <t>H (ou M)</t>
  </si>
  <si>
    <t>Homme (distinction par sexe - genre)</t>
  </si>
  <si>
    <t>Femme (distinction par sexe - genre)</t>
  </si>
  <si>
    <t>S/TOTAL autres modes d'accès grade que "T.A."</t>
  </si>
  <si>
    <t>% global    de Femmes</t>
  </si>
  <si>
    <t>7. Les promotions</t>
  </si>
  <si>
    <t>6.1 Tableau général par catégorie de personnel (année 2018-2019):  concernant le second degré *</t>
  </si>
  <si>
    <t>6. La formation continue</t>
  </si>
  <si>
    <t>Sur le mois de décembre 2019 (date d'observation : 01/12/2019), 83 agents toutes catégories de personnels confondues, sur le périmètre de la Région Académique Normandie, relevant du Titre 2 -Masse salariale Etat, percevaient une indemnité CFP.</t>
  </si>
  <si>
    <t>5. Les congés</t>
  </si>
  <si>
    <t>Personnel d éducation et d' orientation</t>
  </si>
  <si>
    <r>
      <rPr>
        <b/>
        <sz val="10"/>
        <rFont val="Arial"/>
        <family val="2"/>
      </rPr>
      <t>Congés paternité</t>
    </r>
    <r>
      <rPr>
        <b/>
        <sz val="9"/>
        <rFont val="Arial"/>
        <family val="2"/>
      </rPr>
      <t xml:space="preserve"> (tous pers.)</t>
    </r>
  </si>
  <si>
    <t>Formation des personnels Santé Sociaux (année 2018-19); périmètre Région Académique Normandie</t>
  </si>
  <si>
    <t>recrutements titulaires IATSS (catég. A)</t>
  </si>
  <si>
    <t>Personnel d' éducation et d orientation</t>
  </si>
  <si>
    <r>
      <t xml:space="preserve">ASSISTANT D'ÉDUCATION </t>
    </r>
    <r>
      <rPr>
        <b/>
        <sz val="8"/>
        <rFont val="Arial"/>
        <family val="2"/>
      </rPr>
      <t>(T2)</t>
    </r>
  </si>
  <si>
    <t>COP.   INTERI</t>
  </si>
  <si>
    <t>INST.  SUPPL</t>
  </si>
  <si>
    <t>Durée globale en jours</t>
  </si>
  <si>
    <t>%age de la tranche / total (arrêts AT MP)</t>
  </si>
  <si>
    <r>
      <t xml:space="preserve">%age de la tranche / total </t>
    </r>
    <r>
      <rPr>
        <b/>
        <sz val="8"/>
        <rFont val="Arial"/>
        <family val="2"/>
      </rPr>
      <t>(arrêts AT MP)</t>
    </r>
  </si>
  <si>
    <t>Congés Longue Maladie et Congés Grave Maladie (confondus cumulés) :</t>
  </si>
  <si>
    <t xml:space="preserve">contractuels en CDI, pour une durée maximale de 3 ans dans la carrière dont 12 mois rémunérés (fractionnables) . Ils donnent lieu à une indemnité CFP, versée à la place du traitement , en princiipe à hauteur de 80% du traitement net du mois précédent le départ en CFP. </t>
  </si>
  <si>
    <t xml:space="preserve">Les Congés Formation Professionnelle (ou: Congés Formation) sont accordés sur candidature aux fonctionnaires titulaires et aux </t>
  </si>
  <si>
    <t xml:space="preserve">ASSIST. SERV. SOCIAL </t>
  </si>
  <si>
    <t>% global de Femmes</t>
  </si>
  <si>
    <t>ADJENES P1C</t>
  </si>
  <si>
    <t>ADJENES P2C</t>
  </si>
  <si>
    <t>Source : Fichier des services d'action sociale (DAF, Rectorat Région Académique Normandie, sites de Rouen et de Caen)</t>
  </si>
  <si>
    <t>Bénéficiaire de l'Obligation d'Emploi en faveur des personnels handicapés</t>
  </si>
  <si>
    <t>3 Les départs à la retraite et démissions</t>
  </si>
  <si>
    <t>3.1 Type de départs de l'ensemble des personnels par catégorie hiérachique, en 2019</t>
  </si>
  <si>
    <t>3.2 Les départs à la retraite en 2019</t>
  </si>
  <si>
    <t>3.3  Départs temporaires</t>
  </si>
  <si>
    <t>Catégorie (A, B, C)</t>
  </si>
  <si>
    <t>DISPONIBILITE POUR CONVENANCES PERSONNELLES</t>
  </si>
  <si>
    <t>DISPONIBILITE POUR CREER UNE ENTREPRISE</t>
  </si>
  <si>
    <t>Catégorie (ici, A)</t>
  </si>
  <si>
    <t>Départs temporaires (et renouvellement de congé/position) , de non-titulaires (par catégorie de personnels, tous catégorie A sauf une agent ATSS catég C)</t>
  </si>
  <si>
    <r>
      <t xml:space="preserve">DISPONIBILITE POUR ELEVER ENFANT MOINS DE 8 ANS </t>
    </r>
    <r>
      <rPr>
        <b/>
        <sz val="9"/>
        <color theme="1"/>
        <rFont val="Arial"/>
        <family val="2"/>
      </rPr>
      <t>NP</t>
    </r>
  </si>
  <si>
    <r>
      <t xml:space="preserve">DISPO POUR ELEVER ENFANT MOINS DE 8 ANS </t>
    </r>
    <r>
      <rPr>
        <b/>
        <sz val="8"/>
        <color theme="1"/>
        <rFont val="Arial"/>
        <family val="2"/>
      </rPr>
      <t>PROTEGE</t>
    </r>
  </si>
  <si>
    <t>4 Les rémunérations</t>
  </si>
  <si>
    <t>4.1 Salaires mensuels moyens des personnels de l'éducation nationale, en 2017</t>
  </si>
  <si>
    <t>PIAD BSA.</t>
  </si>
  <si>
    <t xml:space="preserve">Source : PIAD - BSA </t>
  </si>
  <si>
    <t>Champs : Personnels en fin de fonction sur l'année 2019</t>
  </si>
  <si>
    <t>Champs : Personnels en fin de fonction partant à la retraite sur l'année 2019</t>
  </si>
  <si>
    <t>en jours calendaires</t>
  </si>
  <si>
    <t>durée totale en jours calendaires</t>
  </si>
  <si>
    <t>Toutes formations</t>
  </si>
  <si>
    <t>Appel spécifique (dont stage de proximité)</t>
  </si>
  <si>
    <t>PROFESSEUR ECOLES CLASSE NORMALE</t>
  </si>
  <si>
    <t xml:space="preserve">Tableau d'avancement avec examen professionnel                        </t>
  </si>
  <si>
    <t>9.1 Tableau récapitulatif et comparatif : les actions des services d'action sociale par titre budgétaire</t>
  </si>
  <si>
    <t>(source : Bilan handicap Caen Rouen 2018-2019 (services rectoraux)</t>
  </si>
  <si>
    <r>
      <t xml:space="preserve">En 2018-2019, les diverses demandes d’aménagement des postes de travail ont permis de recenser au total </t>
    </r>
    <r>
      <rPr>
        <b/>
        <sz val="10"/>
        <color theme="1"/>
        <rFont val="Arial"/>
        <family val="2"/>
      </rPr>
      <t>90 agents en situation de handicap</t>
    </r>
    <r>
      <rPr>
        <sz val="10"/>
        <color theme="1"/>
        <rFont val="Arial"/>
        <family val="2"/>
      </rPr>
      <t>. Les RQTH ont été transmises aux services RH concernés pour mise à jour des SIRH.</t>
    </r>
  </si>
  <si>
    <t>Le taux réel de personnes en situation de handicap au sein de l’Éducation nationale est vraisemblablement proche du taux cible de 6%. La difficulté principale réside dans le recensement de ces personnels. Il n’existe en effet pas d’obligation pour les agents de déclarer leur handicap à leur employeur. Certains agents transmettent volontairement leur reconnaissance de travailleur handicapé à l’administration. Mais en règle générale, un agent ne déclarera sa situation que lorsqu’il souhaite un aménagement de son poste de travail. Il est donc particulièrement important de mener une politique dynamique en la matière et d’être vigilant concernant la collecte des RQTH et leur transmission aux services gestionnaires pour enregistrement dans les SIRH.</t>
  </si>
  <si>
    <t>Le taux d’emploi est calculé par le ministère de l’éducation nationale, à partir des informations renseignées dans les SIRH et des informations fournies par les correspondants handicap grâce aux enquêtes réalisées annuellement.</t>
  </si>
  <si>
    <r>
      <t>Le non-respect de cette obligation entraîne, depuis le 1</t>
    </r>
    <r>
      <rPr>
        <vertAlign val="superscript"/>
        <sz val="10"/>
        <color theme="1"/>
        <rFont val="Arial"/>
        <family val="2"/>
      </rPr>
      <t>er</t>
    </r>
    <r>
      <rPr>
        <sz val="10"/>
        <color theme="1"/>
        <rFont val="Arial"/>
        <family val="2"/>
      </rPr>
      <t xml:space="preserve"> janvier 2006, le versement d'une contribution annuelle au fonds pour l'insertion des personnes handicapées dans la fonction publique (FIPHFP).</t>
    </r>
  </si>
  <si>
    <t>Cette obligation d'emploi s'impose à l'État et à ses établissements publics autres qu'industriels et commerciaux, aux collectivités locales et à leurs établissements publics autres qu'industriels et commerciaux, aux établissements sanitaires et sociaux ainsi qu'à l'exploitant public La Poste.</t>
  </si>
  <si>
    <t>Comme dans le secteur privé, tout employeur public occupant au moins 20 agents à temps plein ou leur équivalent est tenu d'employer, à temps plein ou à temps partiel, des personnes handicapées dans la proportion de 6 % de l'effectif total des agents rémunérés (article L.323-2 du code du travail).</t>
  </si>
  <si>
    <t>Le taux d'emploi</t>
  </si>
  <si>
    <t>ENSEMBLE NATIONAL</t>
  </si>
  <si>
    <t>ACADEMIE NORMANIDE</t>
  </si>
  <si>
    <t>totale</t>
  </si>
  <si>
    <t>contrats aidés</t>
  </si>
  <si>
    <t>Progression</t>
  </si>
  <si>
    <t>Taux d’emploi au 01/01/2018</t>
  </si>
  <si>
    <t>Taux d'emploi au 01/01/2019</t>
  </si>
  <si>
    <t>Dont</t>
  </si>
  <si>
    <t>Nb BOE</t>
  </si>
  <si>
    <t>Cible 6%</t>
  </si>
  <si>
    <t>Effectifs rémunérés au 01/01/2018</t>
  </si>
  <si>
    <t>Académies</t>
  </si>
  <si>
    <r>
      <t xml:space="preserve">(année 2018-19, </t>
    </r>
    <r>
      <rPr>
        <b/>
        <i/>
        <sz val="10"/>
        <color theme="1"/>
        <rFont val="Arial"/>
        <family val="2"/>
      </rPr>
      <t>source :</t>
    </r>
    <r>
      <rPr>
        <b/>
        <sz val="10"/>
        <color theme="1"/>
        <rFont val="Arial"/>
        <family val="2"/>
      </rPr>
      <t xml:space="preserve"> Correspondant handicap de l'Académie: extrait du Bilan handicap Caen Rouen)</t>
    </r>
  </si>
  <si>
    <t>saisis dans les SIRH + s'étant fait connaître par le biais d'enquête(s), tel qu'exposé dans le bilan handicap 2018-19,</t>
  </si>
  <si>
    <t>Source : Enquête Bilan handicap 2019 Rouen et Caen (services rectoraux DPA, DPE, DPEP, correspondant handicap)</t>
  </si>
  <si>
    <t>ASS (Assist soc.)</t>
  </si>
  <si>
    <t>DPA</t>
  </si>
  <si>
    <t>ADJAENES</t>
  </si>
  <si>
    <t>INF. ENES</t>
  </si>
  <si>
    <t>Observations</t>
  </si>
  <si>
    <t>Autre</t>
  </si>
  <si>
    <t>Abandon de poste</t>
  </si>
  <si>
    <t>Démission</t>
  </si>
  <si>
    <t>Fin(s) de contrat après renouvellement</t>
  </si>
  <si>
    <t>Fin(s) de contrat après la 1ère année</t>
  </si>
  <si>
    <t>Prolongation</t>
  </si>
  <si>
    <t>Renouvellement</t>
  </si>
  <si>
    <t>Avis favorable
à la titularisation</t>
  </si>
  <si>
    <t>Corps / grade</t>
  </si>
  <si>
    <t>service</t>
  </si>
  <si>
    <t>Suites données aux recrutements de la rentrée 2018 : ATSS</t>
  </si>
  <si>
    <t>INFIRMIERE ENES</t>
  </si>
  <si>
    <t>SAENES CN</t>
  </si>
  <si>
    <t>ADJAENES 2 C</t>
  </si>
  <si>
    <t>ADJ. TECHN 2C</t>
  </si>
  <si>
    <t>Total global</t>
  </si>
  <si>
    <t>Total F</t>
  </si>
  <si>
    <t>Total H</t>
  </si>
  <si>
    <t>Tous types</t>
  </si>
  <si>
    <t>CTS L84</t>
  </si>
  <si>
    <t>Concours</t>
  </si>
  <si>
    <t>CTS D95</t>
  </si>
  <si>
    <t>Corps/Grade</t>
  </si>
  <si>
    <t>Recrutements de la rentrée septembre 2019 par mode d'accès : (ATSS)</t>
  </si>
  <si>
    <t>PE 14</t>
  </si>
  <si>
    <t>DSDEN 14</t>
  </si>
  <si>
    <t>PE 76</t>
  </si>
  <si>
    <t>DSDEN 76</t>
  </si>
  <si>
    <t>P Ecoles</t>
  </si>
  <si>
    <t>PSYEN</t>
  </si>
  <si>
    <t>Certifié</t>
  </si>
  <si>
    <t>Service</t>
  </si>
  <si>
    <t>Suites données aux recrutements de la rentrée 2018 (enseignants et personnels autres qu'ATSS)</t>
  </si>
  <si>
    <t>DSDEN 27</t>
  </si>
  <si>
    <t>P. Ecoles 76</t>
  </si>
  <si>
    <t>P. Ecoles</t>
  </si>
  <si>
    <t>Contract. Certifié</t>
  </si>
  <si>
    <t>DPEP</t>
  </si>
  <si>
    <t>CTS Loi 84</t>
  </si>
  <si>
    <t>CTS (Contrats) Décret 95</t>
  </si>
  <si>
    <t>Corps</t>
  </si>
  <si>
    <t>Recrutements de la rentrée septembre 2019 par mode d'accès : (enseignants et éducation-orientation, autres qu'ATSS, secteurs public et privé)</t>
  </si>
  <si>
    <t>8. Le Handicap</t>
  </si>
  <si>
    <t>Source : Enquête Bilan handicap 2019 fichiers de Rouen et Caen, services rectoraux Région académique</t>
  </si>
  <si>
    <t>MCI : Maladie Chronique Invalidante</t>
  </si>
  <si>
    <t>11° Les titulaires de l'allocation aux adultes handicapés.</t>
  </si>
  <si>
    <t>10° Les titulaires de la carte “ mobilité inclusion ” portant la mention “ invalidité ” définie à l'article L. 241-3 du code de l'action sociale et des familles ;</t>
  </si>
  <si>
    <t>9° Les titulaires d'une allocation ou d'une rente d'invalidité attribuée dans les conditions définies par la loi n° 91-1389 du 31 décembre 1991 relative à la protection sociale des sapeurs-pompiers volontaires en cas d'accident survenu ou de maladie contractée en service ;</t>
  </si>
  <si>
    <t>8° Abrogé ;</t>
  </si>
  <si>
    <t>7° Abrogé ;</t>
  </si>
  <si>
    <t>6° Abrogé ;</t>
  </si>
  <si>
    <t>5° Les bénéficiaires mentionnés aux articles L. 241-3 et L. 241-4 du même code ;</t>
  </si>
  <si>
    <t>4° Les bénéficiaires mentionnés à l'article L. 241-2 du code des pensions militaires d'invalidité et des victimes de guerre ;</t>
  </si>
  <si>
    <t>3° Les titulaires d'une pension d'invalidité attribuée au titre du régime général de sécurité sociale, de tout autre régime de protection sociale obligatoire ou au titre des dispositions régissant les agents publics à condition que l'invalidité des intéressés réduise au moins des deux tiers leur capacité de travail ou de gain ;</t>
  </si>
  <si>
    <t>2° Les victimes d'accidents du travail ou de maladies professionnelles ayant entraîné une incapacité permanente au moins égale à 10 % et titulaires d'une rente attribuée au titre du régime général de sécurité sociale ou de tout autre régime de protection sociale obligatoire ;</t>
  </si>
  <si>
    <t>1° Les travailleurs reconnus handicapés par la commission des droits et de l'autonomie des personnes handicapées mentionnée à l'article L. 146-9 du code de l'action sociale et des familles ;</t>
  </si>
  <si>
    <t>Bénéficient de l'obligation d'emploi instituée par l'article L. 5212-2 :</t>
  </si>
  <si>
    <t>INF</t>
  </si>
  <si>
    <t>ADJ TECHN 2C</t>
  </si>
  <si>
    <t>DEPATSS-DPAP</t>
  </si>
  <si>
    <t>NON</t>
  </si>
  <si>
    <t>OUI</t>
  </si>
  <si>
    <t>Sans</t>
  </si>
  <si>
    <t>V</t>
  </si>
  <si>
    <t>IV</t>
  </si>
  <si>
    <t>III</t>
  </si>
  <si>
    <t>II</t>
  </si>
  <si>
    <t>I</t>
  </si>
  <si>
    <t>MCI</t>
  </si>
  <si>
    <t>Auditif</t>
  </si>
  <si>
    <t>Moteur</t>
  </si>
  <si>
    <t>Visuel</t>
  </si>
  <si>
    <t>11°</t>
  </si>
  <si>
    <t>10°</t>
  </si>
  <si>
    <t>9°</t>
  </si>
  <si>
    <t>4°</t>
  </si>
  <si>
    <t>3°</t>
  </si>
  <si>
    <t>2°</t>
  </si>
  <si>
    <t>1°</t>
  </si>
  <si>
    <t>55 et plus</t>
  </si>
  <si>
    <t>40 à 54</t>
  </si>
  <si>
    <t>25 à 39</t>
  </si>
  <si>
    <t>Moins de 25</t>
  </si>
  <si>
    <t>Aménagement</t>
  </si>
  <si>
    <t xml:space="preserve">Niveau de diplôme </t>
  </si>
  <si>
    <t>Type de handicap</t>
  </si>
  <si>
    <t>Type de bénéficiaire</t>
  </si>
  <si>
    <t>Tranche d'age</t>
  </si>
  <si>
    <t>Recrutements de la rentrée 2019 (par tranche d'âge, type de handicap) : IATSS</t>
  </si>
  <si>
    <t>DSDEN (1 D)</t>
  </si>
  <si>
    <t>CONTR. CERTIFIE</t>
  </si>
  <si>
    <t>DEP (privé)</t>
  </si>
  <si>
    <t>Recrutements de la rentrée 2019 (par tranche d'âge, type de handicap) : ENSEIGNANTS</t>
  </si>
  <si>
    <t>Source : Enquête Bilan handicap 2019 Rouen et Caen (services rectoraux Région Académique)</t>
  </si>
  <si>
    <t>CERTIFIE</t>
  </si>
  <si>
    <t>AGREGE</t>
  </si>
  <si>
    <t>Volume horaire hebdomadaire  d'accompagnement</t>
  </si>
  <si>
    <t>Nombre d'agents accompagnés</t>
  </si>
  <si>
    <t>Région académique (tous périmètres)</t>
  </si>
  <si>
    <t>Accompagnement par un AESH-P (accompagnant de personnel en situation de handicap)</t>
  </si>
  <si>
    <t>8.5 L'accompagnement par aide humaine des personnels en situation de handicap</t>
  </si>
  <si>
    <t>TOTAL GENERAL tous périmètres tous secteurs</t>
  </si>
  <si>
    <t>TOTAL Privé</t>
  </si>
  <si>
    <t>TOTAUX 1er Degré</t>
  </si>
  <si>
    <t>TOTAUX 2nd Degré</t>
  </si>
  <si>
    <t>PEPS</t>
  </si>
  <si>
    <t>Total heures accordées</t>
  </si>
  <si>
    <t>Nombre d'heures accordées NON BOE</t>
  </si>
  <si>
    <t>Nombre d'heures accordées BOE</t>
  </si>
  <si>
    <t>Total demandes accordées</t>
  </si>
  <si>
    <t>Demandes accordées NON BOE</t>
  </si>
  <si>
    <t>Demandes accordées BOE</t>
  </si>
  <si>
    <t>Total demandes</t>
  </si>
  <si>
    <t>Demande(s) NON BOE</t>
  </si>
  <si>
    <t>Demande(s) BOE</t>
  </si>
  <si>
    <t>ALLEGEMENTS DE SERVICE ENSEIGNEMENT secteur privé RENTREE 2019</t>
  </si>
  <si>
    <t>CE EPS</t>
  </si>
  <si>
    <t>CTEN</t>
  </si>
  <si>
    <t>Agrégé</t>
  </si>
  <si>
    <t>ALLEGEMENTS DE SERVICE ENSEIGNEMENT secteur public RENTREE 2019</t>
  </si>
  <si>
    <r>
      <t xml:space="preserve">8.1 Effectif total recensé des BOE et personnes en situation de handicap </t>
    </r>
    <r>
      <rPr>
        <b/>
        <u/>
        <sz val="10"/>
        <color theme="1"/>
        <rFont val="Arial"/>
        <family val="2"/>
      </rPr>
      <t xml:space="preserve">dans l'académie </t>
    </r>
  </si>
  <si>
    <t>8.2 Recrutements</t>
  </si>
  <si>
    <t>8.3 Allègements de service</t>
  </si>
  <si>
    <t>Glossaire</t>
  </si>
  <si>
    <t>Source et champs</t>
  </si>
  <si>
    <t>DESP | Académie de Normandie | Novembre 2020</t>
  </si>
  <si>
    <t xml:space="preserve"> -  Fichiers adressé par le corespondant handicap académique</t>
  </si>
  <si>
    <t>Les indicateurs de ce chapitre ont été produits sur le modèle des tableaux du chapitre 1 du rapport de situation comparé femmes hommes du ministère. Pour rappel, le RSC du ministère est issu d’une sélection des tableaux du bilan social national. La requête reprend les données du BSN (Bilan Social National)  V04.01.06 - 03/09/2020.</t>
  </si>
  <si>
    <t>Ce chapitre porte sur les corps enseignants des premier et second degrés du secteur public, du secteur d’enseignement privé sous contrat et sur les corps des personnels non enseignants du secteur public. En sont donc exclus les personnels non enseignants du secteur privé.
Les effectifs présentés sont ceux des agents en activité rémunérés au titre de l’Éducation nationale présents à la date d’observation, et non ceux ayant été présents à un moment ou à un autre de l’année scolaire. Les enseignants des corps du second degré en fonction dans l’enseignement supérieur sont exclus du champ de ce document consacré à l’enseignement scolaire.</t>
  </si>
  <si>
    <t>Données au 30/11/2019 ; et 01/01/2018 et 01/01/2019 (rapport Bilan handicap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</si>
</sst>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0.0;\-0.0"/>
    <numFmt numFmtId="166" formatCode="0.0"/>
    <numFmt numFmtId="167" formatCode="_-* #,##0\ _€_-;\-* #,##0\ _€_-;_-* &quot;-&quot;??\ _€_-;_-@_-"/>
    <numFmt numFmtId="168" formatCode="0.0%"/>
    <numFmt numFmtId="169" formatCode="0;\-0;;@"/>
  </numFmts>
  <fonts count="88" x14ac:knownFonts="1">
    <font>
      <sz val="11"/>
      <color theme="1"/>
      <name val="Calibri"/>
      <family val="2"/>
      <scheme val="minor"/>
    </font>
    <font>
      <sz val="14"/>
      <color theme="1"/>
      <name val="Calibri"/>
      <family val="2"/>
      <scheme val="minor"/>
    </font>
    <font>
      <b/>
      <sz val="20"/>
      <color theme="1"/>
      <name val="Calibri"/>
      <family val="2"/>
      <scheme val="minor"/>
    </font>
    <font>
      <u/>
      <sz val="11"/>
      <color theme="10"/>
      <name val="Calibri"/>
      <family val="2"/>
      <scheme val="minor"/>
    </font>
    <font>
      <u/>
      <sz val="14"/>
      <color theme="10"/>
      <name val="Calibri"/>
      <family val="2"/>
      <scheme val="minor"/>
    </font>
    <font>
      <sz val="11"/>
      <color theme="1"/>
      <name val="Calibri"/>
      <family val="2"/>
      <scheme val="minor"/>
    </font>
    <font>
      <b/>
      <sz val="10"/>
      <color theme="0"/>
      <name val="Arial"/>
      <family val="2"/>
    </font>
    <font>
      <sz val="10"/>
      <name val="Arial"/>
      <family val="2"/>
    </font>
    <font>
      <sz val="8"/>
      <name val="Arial"/>
      <family val="2"/>
    </font>
    <font>
      <i/>
      <sz val="8"/>
      <name val="Arial"/>
      <family val="2"/>
    </font>
    <font>
      <b/>
      <sz val="8"/>
      <name val="Arial"/>
      <family val="2"/>
    </font>
    <font>
      <sz val="9"/>
      <name val="Arial"/>
      <family val="2"/>
    </font>
    <font>
      <b/>
      <sz val="8"/>
      <color theme="1"/>
      <name val="Arial"/>
      <family val="2"/>
    </font>
    <font>
      <sz val="8"/>
      <color theme="1"/>
      <name val="Arial"/>
      <family val="2"/>
    </font>
    <font>
      <i/>
      <sz val="9"/>
      <name val="Arial"/>
      <family val="2"/>
    </font>
    <font>
      <b/>
      <sz val="11"/>
      <color theme="1"/>
      <name val="Calibri"/>
      <family val="2"/>
      <scheme val="minor"/>
    </font>
    <font>
      <b/>
      <i/>
      <sz val="10"/>
      <color rgb="FF000000"/>
      <name val="Arial"/>
      <family val="2"/>
    </font>
    <font>
      <b/>
      <sz val="10"/>
      <color rgb="FF000000"/>
      <name val="Arial"/>
      <family val="2"/>
    </font>
    <font>
      <b/>
      <sz val="9"/>
      <color rgb="FFFFFFFF"/>
      <name val="Arial"/>
      <family val="2"/>
    </font>
    <font>
      <sz val="9"/>
      <color rgb="FF333333"/>
      <name val="Arial"/>
      <family val="2"/>
    </font>
    <font>
      <b/>
      <sz val="9"/>
      <color theme="0"/>
      <name val="Arial"/>
      <family val="2"/>
    </font>
    <font>
      <b/>
      <sz val="9"/>
      <name val="Arial"/>
      <family val="2"/>
    </font>
    <font>
      <b/>
      <sz val="10"/>
      <name val="Arial"/>
      <family val="2"/>
    </font>
    <font>
      <sz val="10"/>
      <color rgb="FF000000"/>
      <name val="Arial"/>
      <family val="2"/>
    </font>
    <font>
      <b/>
      <sz val="9"/>
      <color rgb="FF333333"/>
      <name val="Arial"/>
      <family val="2"/>
    </font>
    <font>
      <sz val="9"/>
      <color rgb="FF000000"/>
      <name val="Arial"/>
      <family val="2"/>
    </font>
    <font>
      <sz val="9"/>
      <color theme="1"/>
      <name val="Arial"/>
      <family val="2"/>
    </font>
    <font>
      <b/>
      <sz val="12"/>
      <color rgb="FF333333"/>
      <name val="Arial"/>
      <family val="2"/>
    </font>
    <font>
      <b/>
      <sz val="9"/>
      <color rgb="FF000000"/>
      <name val="Arial"/>
      <family val="2"/>
    </font>
    <font>
      <b/>
      <sz val="10"/>
      <color theme="1"/>
      <name val="Arial"/>
      <family val="2"/>
    </font>
    <font>
      <sz val="10"/>
      <color theme="1"/>
      <name val="Arial"/>
      <family val="2"/>
    </font>
    <font>
      <b/>
      <sz val="9"/>
      <color theme="1"/>
      <name val="Arial"/>
      <family val="2"/>
    </font>
    <font>
      <b/>
      <sz val="11"/>
      <color theme="1"/>
      <name val="Arial"/>
      <family val="2"/>
    </font>
    <font>
      <sz val="11"/>
      <color theme="1"/>
      <name val="Arial"/>
      <family val="2"/>
    </font>
    <font>
      <b/>
      <sz val="10"/>
      <color rgb="FF333333"/>
      <name val="Arial"/>
      <family val="2"/>
    </font>
    <font>
      <i/>
      <sz val="9"/>
      <color rgb="FF333333"/>
      <name val="Arial"/>
      <family val="2"/>
    </font>
    <font>
      <b/>
      <i/>
      <sz val="9"/>
      <color rgb="FF333333"/>
      <name val="Arial"/>
      <family val="2"/>
    </font>
    <font>
      <i/>
      <sz val="9"/>
      <color theme="1"/>
      <name val="Arial"/>
      <family val="2"/>
    </font>
    <font>
      <sz val="10"/>
      <color rgb="FF333333"/>
      <name val="Arial"/>
      <family val="2"/>
    </font>
    <font>
      <b/>
      <sz val="11"/>
      <color rgb="FF333333"/>
      <name val="Arial"/>
      <family val="2"/>
    </font>
    <font>
      <i/>
      <sz val="9"/>
      <color rgb="FF000000"/>
      <name val="Arial"/>
      <family val="2"/>
    </font>
    <font>
      <i/>
      <sz val="10"/>
      <color theme="1"/>
      <name val="Calibri"/>
      <family val="2"/>
      <scheme val="minor"/>
    </font>
    <font>
      <b/>
      <i/>
      <sz val="9"/>
      <color theme="1"/>
      <name val="Arial"/>
      <family val="2"/>
    </font>
    <font>
      <b/>
      <i/>
      <sz val="10"/>
      <color theme="1"/>
      <name val="Arial"/>
      <family val="2"/>
    </font>
    <font>
      <u/>
      <sz val="12"/>
      <color theme="10"/>
      <name val="Calibri"/>
      <family val="2"/>
      <scheme val="minor"/>
    </font>
    <font>
      <b/>
      <u/>
      <sz val="12"/>
      <color rgb="FF333333"/>
      <name val="Arial"/>
      <family val="2"/>
    </font>
    <font>
      <b/>
      <u/>
      <sz val="11"/>
      <color theme="1"/>
      <name val="Arial"/>
      <family val="2"/>
    </font>
    <font>
      <u/>
      <sz val="11"/>
      <color theme="1"/>
      <name val="Calibri"/>
      <family val="2"/>
      <scheme val="minor"/>
    </font>
    <font>
      <sz val="11"/>
      <color rgb="FF000000"/>
      <name val="Calibri"/>
      <family val="2"/>
      <charset val="1"/>
    </font>
    <font>
      <sz val="10"/>
      <color rgb="FF000000"/>
      <name val="Arial Narrow"/>
      <family val="2"/>
      <charset val="1"/>
    </font>
    <font>
      <b/>
      <sz val="10"/>
      <color rgb="FF000000"/>
      <name val="Arial Narrow"/>
      <family val="2"/>
      <charset val="1"/>
    </font>
    <font>
      <b/>
      <i/>
      <u/>
      <sz val="11"/>
      <color rgb="FF333333"/>
      <name val="Arial"/>
      <family val="2"/>
    </font>
    <font>
      <b/>
      <i/>
      <sz val="11"/>
      <color rgb="FF333333"/>
      <name val="Arial"/>
      <family val="2"/>
    </font>
    <font>
      <b/>
      <i/>
      <sz val="12"/>
      <color theme="1"/>
      <name val="Arial"/>
      <family val="2"/>
    </font>
    <font>
      <i/>
      <sz val="10"/>
      <color theme="1"/>
      <name val="Arial"/>
      <family val="2"/>
    </font>
    <font>
      <b/>
      <u/>
      <sz val="12"/>
      <color theme="1"/>
      <name val="Arial"/>
      <family val="2"/>
    </font>
    <font>
      <b/>
      <sz val="10"/>
      <name val="Arial Narrow"/>
      <family val="2"/>
    </font>
    <font>
      <sz val="10"/>
      <name val="Arial Narrow"/>
      <family val="2"/>
    </font>
    <font>
      <b/>
      <sz val="11"/>
      <name val="Arial"/>
      <family val="2"/>
    </font>
    <font>
      <b/>
      <u/>
      <sz val="10"/>
      <color theme="1"/>
      <name val="Arial"/>
      <family val="2"/>
    </font>
    <font>
      <i/>
      <sz val="10"/>
      <name val="Arial"/>
      <family val="2"/>
    </font>
    <font>
      <b/>
      <sz val="14"/>
      <color rgb="FF000000"/>
      <name val="Arial"/>
      <family val="2"/>
    </font>
    <font>
      <b/>
      <sz val="14"/>
      <color theme="1"/>
      <name val="Arial"/>
      <family val="2"/>
    </font>
    <font>
      <i/>
      <sz val="9"/>
      <color theme="1"/>
      <name val="Calibri"/>
      <family val="2"/>
      <scheme val="minor"/>
    </font>
    <font>
      <i/>
      <sz val="10"/>
      <color rgb="FF000000"/>
      <name val="Arial"/>
      <family val="2"/>
    </font>
    <font>
      <sz val="16"/>
      <color theme="1"/>
      <name val="Arial"/>
      <family val="2"/>
    </font>
    <font>
      <b/>
      <sz val="11"/>
      <color theme="1"/>
      <name val="Arial Narrow"/>
      <family val="2"/>
    </font>
    <font>
      <sz val="11"/>
      <color theme="1"/>
      <name val="Arial Narrow"/>
      <family val="2"/>
    </font>
    <font>
      <sz val="10"/>
      <color theme="1"/>
      <name val="Arial Narrow"/>
      <family val="2"/>
    </font>
    <font>
      <b/>
      <u/>
      <sz val="14"/>
      <color theme="1"/>
      <name val="Arial"/>
      <family val="2"/>
    </font>
    <font>
      <u/>
      <sz val="11"/>
      <color theme="10"/>
      <name val="Arial"/>
      <family val="2"/>
    </font>
    <font>
      <sz val="11"/>
      <color rgb="FF4D322D"/>
      <name val="Constantia"/>
      <family val="1"/>
    </font>
    <font>
      <b/>
      <sz val="14"/>
      <color rgb="FF333333"/>
      <name val="Arial"/>
      <family val="2"/>
    </font>
    <font>
      <b/>
      <u/>
      <sz val="11"/>
      <color rgb="FF333333"/>
      <name val="Arial"/>
      <family val="2"/>
    </font>
    <font>
      <b/>
      <u/>
      <sz val="12"/>
      <color rgb="FF000000"/>
      <name val="Arial"/>
      <family val="2"/>
    </font>
    <font>
      <b/>
      <sz val="16"/>
      <color theme="1"/>
      <name val="Arial"/>
      <family val="2"/>
    </font>
    <font>
      <b/>
      <sz val="16"/>
      <color rgb="FF000000"/>
      <name val="Arial"/>
      <family val="2"/>
    </font>
    <font>
      <b/>
      <sz val="16"/>
      <name val="Arial"/>
      <family val="2"/>
    </font>
    <font>
      <b/>
      <sz val="16"/>
      <color rgb="FF333333"/>
      <name val="Arial"/>
      <family val="2"/>
    </font>
    <font>
      <b/>
      <i/>
      <sz val="10"/>
      <color rgb="FF333333"/>
      <name val="Arial"/>
      <family val="2"/>
    </font>
    <font>
      <b/>
      <i/>
      <sz val="9"/>
      <name val="Arial"/>
      <family val="2"/>
    </font>
    <font>
      <sz val="9"/>
      <color theme="1"/>
      <name val="Calibri"/>
      <family val="2"/>
      <scheme val="minor"/>
    </font>
    <font>
      <b/>
      <i/>
      <sz val="9"/>
      <color rgb="FF000000"/>
      <name val="Arial"/>
      <family val="2"/>
    </font>
    <font>
      <vertAlign val="superscript"/>
      <sz val="10"/>
      <color theme="1"/>
      <name val="Arial"/>
      <family val="2"/>
    </font>
    <font>
      <i/>
      <sz val="9"/>
      <color rgb="FF365F91"/>
      <name val="Arial"/>
      <family val="2"/>
    </font>
    <font>
      <sz val="10"/>
      <color theme="1"/>
      <name val="Calibri"/>
      <family val="2"/>
      <scheme val="minor"/>
    </font>
    <font>
      <b/>
      <i/>
      <sz val="9"/>
      <color rgb="FF365F91"/>
      <name val="Arial"/>
      <family val="2"/>
    </font>
    <font>
      <b/>
      <u/>
      <sz val="16"/>
      <color theme="10"/>
      <name val="Calibri"/>
      <family val="2"/>
      <scheme val="minor"/>
    </font>
  </fonts>
  <fills count="1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FF"/>
      </patternFill>
    </fill>
    <fill>
      <patternFill patternType="solid">
        <fgColor rgb="FFFCFDFD"/>
        <bgColor rgb="FFFFFFFF"/>
      </patternFill>
    </fill>
    <fill>
      <patternFill patternType="solid">
        <fgColor rgb="FF94C7FF"/>
        <bgColor rgb="FFFFFFFF"/>
      </patternFill>
    </fill>
    <fill>
      <patternFill patternType="solid">
        <fgColor rgb="FFF8FBFC"/>
        <bgColor rgb="FFFFFFFF"/>
      </patternFill>
    </fill>
    <fill>
      <patternFill patternType="solid">
        <fgColor theme="8" tint="0.39997558519241921"/>
        <bgColor indexed="64"/>
      </patternFill>
    </fill>
    <fill>
      <patternFill patternType="solid">
        <fgColor rgb="FFFFFFFF"/>
        <bgColor rgb="FFFFFFCC"/>
      </patternFill>
    </fill>
    <fill>
      <patternFill patternType="solid">
        <fgColor rgb="FF94C7FF"/>
        <bgColor theme="4" tint="0.79998168889431442"/>
      </patternFill>
    </fill>
    <fill>
      <patternFill patternType="solid">
        <fgColor rgb="FF94C7FF"/>
        <bgColor indexed="64"/>
      </patternFill>
    </fill>
    <fill>
      <patternFill patternType="solid">
        <fgColor rgb="FF94C7FF"/>
        <bgColor rgb="FFFFFFCC"/>
      </patternFill>
    </fill>
    <fill>
      <patternFill patternType="solid">
        <fgColor rgb="FFF8FBFC"/>
        <bgColor indexed="64"/>
      </patternFill>
    </fill>
    <fill>
      <patternFill patternType="solid">
        <fgColor rgb="FFFFFFFF"/>
        <bgColor indexed="64"/>
      </patternFill>
    </fill>
    <fill>
      <patternFill patternType="solid">
        <fgColor theme="8" tint="0.59999389629810485"/>
        <bgColor indexed="64"/>
      </patternFill>
    </fill>
  </fills>
  <borders count="179">
    <border>
      <left/>
      <right/>
      <top/>
      <bottom/>
      <diagonal/>
    </border>
    <border>
      <left style="thin">
        <color theme="0"/>
      </left>
      <right/>
      <top style="thin">
        <color theme="0"/>
      </top>
      <bottom/>
      <diagonal/>
    </border>
    <border>
      <left style="thin">
        <color theme="0"/>
      </left>
      <right/>
      <top/>
      <bottom/>
      <diagonal/>
    </border>
    <border>
      <left/>
      <right/>
      <top style="thin">
        <color rgb="FF3877A6"/>
      </top>
      <bottom/>
      <diagonal/>
    </border>
    <border>
      <left style="thin">
        <color rgb="FF3877A6"/>
      </left>
      <right/>
      <top/>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EBEBEB"/>
      </top>
      <bottom style="thin">
        <color rgb="FFEBEBEB"/>
      </bottom>
      <diagonal/>
    </border>
    <border>
      <left style="thin">
        <color rgb="FFEBEBEB"/>
      </left>
      <right style="thin">
        <color rgb="FFEBEBEB"/>
      </right>
      <top/>
      <bottom style="thin">
        <color rgb="FFEBEBEB"/>
      </bottom>
      <diagonal/>
    </border>
    <border>
      <left style="thin">
        <color rgb="FFEBEBEB"/>
      </left>
      <right style="thin">
        <color rgb="FFEBEBEB"/>
      </right>
      <top style="thin">
        <color rgb="FFCAC9D9"/>
      </top>
      <bottom style="thin">
        <color rgb="FFEBEBEB"/>
      </bottom>
      <diagonal/>
    </border>
    <border>
      <left style="thin">
        <color rgb="FFEBEBEB"/>
      </left>
      <right style="thin">
        <color rgb="FFEBEBEB"/>
      </right>
      <top/>
      <bottom/>
      <diagonal/>
    </border>
    <border>
      <left style="thin">
        <color rgb="FF3877A6"/>
      </left>
      <right style="thin">
        <color rgb="FF09558F"/>
      </right>
      <top style="thin">
        <color rgb="FFCAC9D9"/>
      </top>
      <bottom style="thin">
        <color rgb="FF3877A6"/>
      </bottom>
      <diagonal/>
    </border>
    <border>
      <left/>
      <right/>
      <top/>
      <bottom style="thin">
        <color theme="0"/>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diagonal/>
    </border>
    <border>
      <left/>
      <right/>
      <top/>
      <bottom style="thin">
        <color rgb="FF000000"/>
      </bottom>
      <diagonal/>
    </border>
    <border>
      <left style="thin">
        <color rgb="FF3877A6"/>
      </left>
      <right style="thin">
        <color rgb="FF3877A6"/>
      </right>
      <top style="thin">
        <color rgb="FF3877A6"/>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rgb="FF3877A6"/>
      </bottom>
      <diagonal/>
    </border>
    <border>
      <left style="thin">
        <color indexed="64"/>
      </left>
      <right style="thin">
        <color indexed="64"/>
      </right>
      <top/>
      <bottom/>
      <diagonal/>
    </border>
    <border>
      <left style="thin">
        <color rgb="FF3877A6"/>
      </left>
      <right style="thin">
        <color rgb="FF3877A6"/>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EBEBEB"/>
      </left>
      <right style="thin">
        <color rgb="FFEBEBEB"/>
      </right>
      <top style="thin">
        <color rgb="FFCAC9D9"/>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A5A5B1"/>
      </bottom>
      <diagonal/>
    </border>
    <border>
      <left style="thin">
        <color rgb="FF000000"/>
      </left>
      <right style="thin">
        <color rgb="FF3877A6"/>
      </right>
      <top style="thin">
        <color rgb="FF3877A6"/>
      </top>
      <bottom style="thin">
        <color rgb="FFA5A5B1"/>
      </bottom>
      <diagonal/>
    </border>
    <border>
      <left style="thin">
        <color rgb="FF3877A6"/>
      </left>
      <right style="thin">
        <color rgb="FF000000"/>
      </right>
      <top style="thin">
        <color rgb="FF3877A6"/>
      </top>
      <bottom style="thin">
        <color rgb="FFA5A5B1"/>
      </bottom>
      <diagonal/>
    </border>
    <border>
      <left style="thin">
        <color rgb="FF000000"/>
      </left>
      <right style="thin">
        <color rgb="FFEBEBEB"/>
      </right>
      <top style="thin">
        <color rgb="FFEBEBEB"/>
      </top>
      <bottom style="thin">
        <color rgb="FFEBEBEB"/>
      </bottom>
      <diagonal/>
    </border>
    <border>
      <left style="thin">
        <color rgb="FFEBEBEB"/>
      </left>
      <right style="thin">
        <color rgb="FF000000"/>
      </right>
      <top style="thin">
        <color rgb="FFEBEBEB"/>
      </top>
      <bottom style="thin">
        <color rgb="FFEBEBEB"/>
      </bottom>
      <diagonal/>
    </border>
    <border>
      <left style="thin">
        <color rgb="FF000000"/>
      </left>
      <right style="thin">
        <color rgb="FFEBEBEB"/>
      </right>
      <top style="thin">
        <color rgb="FFCAC9D9"/>
      </top>
      <bottom style="thin">
        <color rgb="FF000000"/>
      </bottom>
      <diagonal/>
    </border>
    <border>
      <left style="thin">
        <color rgb="FFEBEBEB"/>
      </left>
      <right style="thin">
        <color rgb="FFEBEBEB"/>
      </right>
      <top style="thin">
        <color rgb="FFCAC9D9"/>
      </top>
      <bottom style="thin">
        <color rgb="FF000000"/>
      </bottom>
      <diagonal/>
    </border>
    <border>
      <left style="thin">
        <color rgb="FFEBEBEB"/>
      </left>
      <right style="thin">
        <color rgb="FF000000"/>
      </right>
      <top style="thin">
        <color rgb="FFCAC9D9"/>
      </top>
      <bottom style="thin">
        <color rgb="FF000000"/>
      </bottom>
      <diagonal/>
    </border>
    <border>
      <left/>
      <right style="thin">
        <color rgb="FFEBEBEB"/>
      </right>
      <top style="thin">
        <color rgb="FFCAC9D9"/>
      </top>
      <bottom style="thin">
        <color rgb="FFEBEBEB"/>
      </bottom>
      <diagonal/>
    </border>
    <border>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rgb="FF000000"/>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3877A6"/>
      </left>
      <right style="thin">
        <color theme="3"/>
      </right>
      <top style="thin">
        <color theme="3"/>
      </top>
      <bottom/>
      <diagonal/>
    </border>
    <border>
      <left/>
      <right style="thin">
        <color rgb="FFEBEBEB"/>
      </right>
      <top style="thin">
        <color rgb="FFEBEBEB"/>
      </top>
      <bottom style="thin">
        <color rgb="FFEBEBEB"/>
      </bottom>
      <diagonal/>
    </border>
    <border>
      <left/>
      <right style="thin">
        <color rgb="FFEBEBEB"/>
      </right>
      <top/>
      <bottom style="thin">
        <color rgb="FFEBEBEB"/>
      </bottom>
      <diagonal/>
    </border>
    <border>
      <left style="thin">
        <color theme="3"/>
      </left>
      <right/>
      <top/>
      <bottom/>
      <diagonal/>
    </border>
    <border>
      <left/>
      <right/>
      <top/>
      <bottom style="thin">
        <color theme="3"/>
      </bottom>
      <diagonal/>
    </border>
    <border>
      <left style="thin">
        <color theme="3"/>
      </left>
      <right/>
      <top style="thin">
        <color theme="3"/>
      </top>
      <bottom/>
      <diagonal/>
    </border>
    <border>
      <left style="thin">
        <color theme="3"/>
      </left>
      <right/>
      <top/>
      <bottom style="thin">
        <color theme="3"/>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style="thin">
        <color theme="3"/>
      </right>
      <top/>
      <bottom/>
      <diagonal/>
    </border>
    <border>
      <left style="thin">
        <color theme="3"/>
      </left>
      <right style="thin">
        <color theme="3"/>
      </right>
      <top style="thin">
        <color indexed="64"/>
      </top>
      <bottom style="thin">
        <color theme="3"/>
      </bottom>
      <diagonal/>
    </border>
    <border>
      <left style="thin">
        <color indexed="64"/>
      </left>
      <right/>
      <top/>
      <bottom style="thin">
        <color indexed="64"/>
      </bottom>
      <diagonal/>
    </border>
    <border>
      <left style="thin">
        <color theme="3"/>
      </left>
      <right style="thin">
        <color indexed="64"/>
      </right>
      <top style="thin">
        <color theme="3"/>
      </top>
      <bottom style="thin">
        <color indexed="64"/>
      </bottom>
      <diagonal/>
    </border>
    <border>
      <left style="thin">
        <color indexed="64"/>
      </left>
      <right style="thin">
        <color indexed="64"/>
      </right>
      <top style="thin">
        <color rgb="FF3877A6"/>
      </top>
      <bottom style="thin">
        <color rgb="FF3877A6"/>
      </bottom>
      <diagonal/>
    </border>
    <border>
      <left style="thin">
        <color indexed="64"/>
      </left>
      <right style="thin">
        <color indexed="64"/>
      </right>
      <top style="thin">
        <color rgb="FFCAC9D9"/>
      </top>
      <bottom style="thin">
        <color rgb="FF3877A6"/>
      </bottom>
      <diagonal/>
    </border>
    <border>
      <left style="thin">
        <color rgb="FF3877A6"/>
      </left>
      <right/>
      <top style="thin">
        <color theme="3"/>
      </top>
      <bottom/>
      <diagonal/>
    </border>
    <border>
      <left/>
      <right/>
      <top style="thin">
        <color theme="3"/>
      </top>
      <bottom/>
      <diagonal/>
    </border>
    <border>
      <left/>
      <right style="thin">
        <color rgb="FF3877A6"/>
      </right>
      <top style="thin">
        <color theme="3"/>
      </top>
      <bottom/>
      <diagonal/>
    </border>
    <border>
      <left/>
      <right style="thin">
        <color theme="3"/>
      </right>
      <top style="thin">
        <color theme="3"/>
      </top>
      <bottom style="thin">
        <color theme="3"/>
      </bottom>
      <diagonal/>
    </border>
    <border>
      <left style="thin">
        <color rgb="FFEBEBEB"/>
      </left>
      <right style="thin">
        <color rgb="FFEBEBEB"/>
      </right>
      <top style="thin">
        <color theme="3"/>
      </top>
      <bottom style="thin">
        <color rgb="FFEBEBEB"/>
      </bottom>
      <diagonal/>
    </border>
    <border>
      <left style="thin">
        <color theme="3"/>
      </left>
      <right style="thin">
        <color rgb="FF3877A6"/>
      </right>
      <top style="thin">
        <color theme="3"/>
      </top>
      <bottom/>
      <diagonal/>
    </border>
    <border>
      <left style="thin">
        <color rgb="FF3877A6"/>
      </left>
      <right style="thin">
        <color theme="3"/>
      </right>
      <top style="thin">
        <color theme="3"/>
      </top>
      <bottom style="thin">
        <color theme="3"/>
      </bottom>
      <diagonal/>
    </border>
    <border>
      <left style="thin">
        <color theme="3"/>
      </left>
      <right style="thin">
        <color rgb="FF3877A6"/>
      </right>
      <top style="thin">
        <color theme="3"/>
      </top>
      <bottom style="thin">
        <color theme="3"/>
      </bottom>
      <diagonal/>
    </border>
    <border>
      <left/>
      <right/>
      <top style="thin">
        <color theme="3"/>
      </top>
      <bottom style="thin">
        <color theme="3"/>
      </bottom>
      <diagonal/>
    </border>
    <border>
      <left/>
      <right style="thin">
        <color theme="3"/>
      </right>
      <top style="thin">
        <color rgb="FF3877A6"/>
      </top>
      <bottom style="thin">
        <color theme="3"/>
      </bottom>
      <diagonal/>
    </border>
    <border>
      <left style="thin">
        <color rgb="FFEBEBEB"/>
      </left>
      <right style="thin">
        <color rgb="FFEBEBEB"/>
      </right>
      <top style="thin">
        <color theme="3"/>
      </top>
      <bottom style="thin">
        <color rgb="FFCAC9D9"/>
      </bottom>
      <diagonal/>
    </border>
    <border>
      <left style="thin">
        <color theme="3"/>
      </left>
      <right style="thin">
        <color theme="3"/>
      </right>
      <top style="thin">
        <color rgb="FF3877A6"/>
      </top>
      <bottom/>
      <diagonal/>
    </border>
    <border>
      <left style="thin">
        <color theme="3"/>
      </left>
      <right style="thin">
        <color theme="3"/>
      </right>
      <top/>
      <bottom/>
      <diagonal/>
    </border>
    <border>
      <left style="thin">
        <color theme="3"/>
      </left>
      <right style="thin">
        <color rgb="FF3877A6"/>
      </right>
      <top/>
      <bottom/>
      <diagonal/>
    </border>
    <border>
      <left style="thin">
        <color theme="3"/>
      </left>
      <right style="thin">
        <color indexed="64"/>
      </right>
      <top style="thin">
        <color indexed="64"/>
      </top>
      <bottom style="thin">
        <color theme="3"/>
      </bottom>
      <diagonal/>
    </border>
    <border>
      <left/>
      <right style="thin">
        <color theme="3"/>
      </right>
      <top style="thin">
        <color theme="3"/>
      </top>
      <bottom/>
      <diagonal/>
    </border>
    <border>
      <left style="thin">
        <color rgb="FF09558F"/>
      </left>
      <right style="thin">
        <color rgb="FFEBEBEB"/>
      </right>
      <top style="thin">
        <color theme="4"/>
      </top>
      <bottom style="thin">
        <color rgb="FFEBEBEB"/>
      </bottom>
      <diagonal/>
    </border>
    <border>
      <left style="thin">
        <color rgb="FFEBEBEB"/>
      </left>
      <right style="thin">
        <color rgb="FFEBEBEB"/>
      </right>
      <top style="thin">
        <color theme="4"/>
      </top>
      <bottom style="thin">
        <color rgb="FFEBEBEB"/>
      </bottom>
      <diagonal/>
    </border>
    <border>
      <left style="thin">
        <color rgb="FF3877A6"/>
      </left>
      <right style="thin">
        <color theme="3"/>
      </right>
      <top style="thin">
        <color theme="4"/>
      </top>
      <bottom/>
      <diagonal/>
    </border>
    <border>
      <left style="thin">
        <color rgb="FF3877A6"/>
      </left>
      <right style="thin">
        <color theme="3"/>
      </right>
      <top style="thin">
        <color theme="4"/>
      </top>
      <bottom style="thin">
        <color theme="4"/>
      </bottom>
      <diagonal/>
    </border>
    <border>
      <left/>
      <right/>
      <top style="thin">
        <color rgb="FF000000"/>
      </top>
      <bottom style="thin">
        <color theme="4"/>
      </bottom>
      <diagonal/>
    </border>
    <border>
      <left style="thin">
        <color theme="4"/>
      </left>
      <right style="thin">
        <color rgb="FF3877A6"/>
      </right>
      <top style="thin">
        <color theme="4"/>
      </top>
      <bottom style="thin">
        <color theme="4"/>
      </bottom>
      <diagonal/>
    </border>
    <border>
      <left style="thin">
        <color rgb="FF3877A6"/>
      </left>
      <right style="thin">
        <color rgb="FF3877A6"/>
      </right>
      <top style="thin">
        <color theme="4"/>
      </top>
      <bottom style="thin">
        <color theme="4"/>
      </bottom>
      <diagonal/>
    </border>
    <border>
      <left/>
      <right style="thin">
        <color rgb="FF000000"/>
      </right>
      <top/>
      <bottom/>
      <diagonal/>
    </border>
    <border>
      <left style="thin">
        <color rgb="FFEBEBEB"/>
      </left>
      <right/>
      <top style="thin">
        <color rgb="FFCAC9D9"/>
      </top>
      <bottom style="thin">
        <color rgb="FFEBEBEB"/>
      </bottom>
      <diagonal/>
    </border>
    <border>
      <left style="thin">
        <color rgb="FFEBEBEB"/>
      </left>
      <right/>
      <top style="thin">
        <color rgb="FFCAC9D9"/>
      </top>
      <bottom style="thin">
        <color rgb="FFCAC9D9"/>
      </bottom>
      <diagonal/>
    </border>
    <border>
      <left style="thin">
        <color rgb="FFEBEBEB"/>
      </left>
      <right/>
      <top style="thin">
        <color rgb="FFEBEBEB"/>
      </top>
      <bottom style="thin">
        <color rgb="FFCAC9D9"/>
      </bottom>
      <diagonal/>
    </border>
    <border>
      <left style="thin">
        <color rgb="FFEBEBEB"/>
      </left>
      <right/>
      <top style="thin">
        <color rgb="FFEBEBEB"/>
      </top>
      <bottom style="thin">
        <color rgb="FFEBEBEB"/>
      </bottom>
      <diagonal/>
    </border>
    <border>
      <left style="thin">
        <color rgb="FFEBEBEB"/>
      </left>
      <right/>
      <top style="thin">
        <color rgb="FF000000"/>
      </top>
      <bottom style="thin">
        <color rgb="FFEBEBEB"/>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bottom style="thin">
        <color indexed="64"/>
      </bottom>
      <diagonal/>
    </border>
    <border>
      <left style="thin">
        <color rgb="FF3877A6"/>
      </left>
      <right style="thin">
        <color rgb="FF3877A6"/>
      </right>
      <top style="thin">
        <color rgb="FF3877A6"/>
      </top>
      <bottom style="thin">
        <color theme="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4"/>
      </left>
      <right style="thin">
        <color rgb="FF3877A6"/>
      </right>
      <top/>
      <bottom/>
      <diagonal/>
    </border>
    <border>
      <left style="thin">
        <color rgb="FF3877A6"/>
      </left>
      <right style="thin">
        <color theme="4"/>
      </right>
      <top style="thin">
        <color theme="4"/>
      </top>
      <bottom style="thin">
        <color theme="4"/>
      </bottom>
      <diagonal/>
    </border>
    <border>
      <left style="thin">
        <color theme="4"/>
      </left>
      <right style="thin">
        <color rgb="FF3877A6"/>
      </right>
      <top style="thin">
        <color rgb="FF3877A6"/>
      </top>
      <bottom style="thin">
        <color theme="4"/>
      </bottom>
      <diagonal/>
    </border>
    <border>
      <left style="thin">
        <color rgb="FFEBEBEB"/>
      </left>
      <right style="thin">
        <color rgb="FFEBEBEB"/>
      </right>
      <top/>
      <bottom style="thin">
        <color rgb="FFCAC9D9"/>
      </bottom>
      <diagonal/>
    </border>
    <border>
      <left/>
      <right style="thin">
        <color rgb="FFEBEBEB"/>
      </right>
      <top style="thin">
        <color rgb="FFEBEBEB"/>
      </top>
      <bottom/>
      <diagonal/>
    </border>
    <border>
      <left/>
      <right style="thin">
        <color indexed="64"/>
      </right>
      <top style="thin">
        <color rgb="FFEBEBEB"/>
      </top>
      <bottom style="thin">
        <color rgb="FFEBEBEB"/>
      </bottom>
      <diagonal/>
    </border>
    <border>
      <left style="thin">
        <color indexed="64"/>
      </left>
      <right style="thin">
        <color rgb="FFEBEBEB"/>
      </right>
      <top style="thin">
        <color rgb="FFEBEBEB"/>
      </top>
      <bottom style="thin">
        <color rgb="FFEBEBEB"/>
      </bottom>
      <diagonal/>
    </border>
    <border>
      <left style="thin">
        <color theme="1"/>
      </left>
      <right style="thin">
        <color theme="1"/>
      </right>
      <top style="thin">
        <color theme="1"/>
      </top>
      <bottom style="thin">
        <color theme="1"/>
      </bottom>
      <diagonal/>
    </border>
    <border>
      <left style="thin">
        <color rgb="FFEBEBEB"/>
      </left>
      <right style="thin">
        <color rgb="FFEBEBEB"/>
      </right>
      <top style="thin">
        <color indexed="64"/>
      </top>
      <bottom/>
      <diagonal/>
    </border>
    <border>
      <left style="thin">
        <color indexed="64"/>
      </left>
      <right style="thin">
        <color rgb="FFEBEBEB"/>
      </right>
      <top style="thin">
        <color rgb="FFEBEBEB"/>
      </top>
      <bottom/>
      <diagonal/>
    </border>
    <border>
      <left style="thin">
        <color indexed="64"/>
      </left>
      <right style="thin">
        <color rgb="FFEBEBEB"/>
      </right>
      <top style="thin">
        <color rgb="FFCAC9D9"/>
      </top>
      <bottom style="thin">
        <color rgb="FFEBEBEB"/>
      </bottom>
      <diagonal/>
    </border>
    <border>
      <left style="thin">
        <color indexed="64"/>
      </left>
      <right style="thin">
        <color rgb="FFEBEBEB"/>
      </right>
      <top style="thin">
        <color rgb="FFCAC9D9"/>
      </top>
      <bottom/>
      <diagonal/>
    </border>
    <border>
      <left style="thin">
        <color rgb="FFEBEBEB"/>
      </left>
      <right/>
      <top/>
      <bottom/>
      <diagonal/>
    </border>
    <border>
      <left style="thin">
        <color indexed="64"/>
      </left>
      <right style="thin">
        <color indexed="64"/>
      </right>
      <top style="thin">
        <color theme="3"/>
      </top>
      <bottom style="thin">
        <color indexed="64"/>
      </bottom>
      <diagonal/>
    </border>
    <border>
      <left style="thin">
        <color indexed="64"/>
      </left>
      <right style="thin">
        <color theme="3"/>
      </right>
      <top style="thin">
        <color theme="3"/>
      </top>
      <bottom style="thin">
        <color indexed="64"/>
      </bottom>
      <diagonal/>
    </border>
    <border>
      <left style="thin">
        <color theme="3"/>
      </left>
      <right style="thin">
        <color indexed="64"/>
      </right>
      <top style="thin">
        <color indexed="64"/>
      </top>
      <bottom style="thin">
        <color indexed="64"/>
      </bottom>
      <diagonal/>
    </border>
    <border>
      <left style="thin">
        <color indexed="64"/>
      </left>
      <right style="thin">
        <color theme="3"/>
      </right>
      <top style="thin">
        <color indexed="64"/>
      </top>
      <bottom style="thin">
        <color indexed="64"/>
      </bottom>
      <diagonal/>
    </border>
    <border>
      <left style="thin">
        <color rgb="FFC00000"/>
      </left>
      <right/>
      <top/>
      <bottom/>
      <diagonal/>
    </border>
    <border>
      <left style="thin">
        <color theme="3"/>
      </left>
      <right style="thin">
        <color indexed="64"/>
      </right>
      <top style="thin">
        <color indexed="64"/>
      </top>
      <bottom/>
      <diagonal/>
    </border>
    <border>
      <left style="thin">
        <color theme="3"/>
      </left>
      <right style="thin">
        <color indexed="64"/>
      </right>
      <top/>
      <bottom style="thin">
        <color theme="3"/>
      </bottom>
      <diagonal/>
    </border>
    <border>
      <left/>
      <right style="thin">
        <color rgb="FFEBEBEB"/>
      </right>
      <top/>
      <bottom style="thin">
        <color rgb="FFCAC9D9"/>
      </bottom>
      <diagonal/>
    </border>
    <border>
      <left style="thin">
        <color theme="1"/>
      </left>
      <right style="thin">
        <color rgb="FFEBEBEB"/>
      </right>
      <top style="thin">
        <color theme="1"/>
      </top>
      <bottom style="thin">
        <color rgb="FFEBEBEB"/>
      </bottom>
      <diagonal/>
    </border>
    <border>
      <left style="thin">
        <color rgb="FFEBEBEB"/>
      </left>
      <right style="thin">
        <color rgb="FFEBEBEB"/>
      </right>
      <top style="thin">
        <color theme="1"/>
      </top>
      <bottom style="thin">
        <color rgb="FFEBEBEB"/>
      </bottom>
      <diagonal/>
    </border>
    <border>
      <left style="thin">
        <color theme="1"/>
      </left>
      <right style="thin">
        <color rgb="FFEBEBEB"/>
      </right>
      <top style="thin">
        <color rgb="FFEBEBEB"/>
      </top>
      <bottom style="thin">
        <color rgb="FFEBEBEB"/>
      </bottom>
      <diagonal/>
    </border>
    <border>
      <left style="thin">
        <color indexed="64"/>
      </left>
      <right style="thin">
        <color rgb="FFEBEBEB"/>
      </right>
      <top style="thin">
        <color indexed="64"/>
      </top>
      <bottom style="thin">
        <color rgb="FFCAC9D9"/>
      </bottom>
      <diagonal/>
    </border>
    <border>
      <left/>
      <right style="thin">
        <color theme="3"/>
      </right>
      <top style="thin">
        <color indexed="64"/>
      </top>
      <bottom style="thin">
        <color theme="3"/>
      </bottom>
      <diagonal/>
    </border>
    <border>
      <left style="thin">
        <color indexed="64"/>
      </left>
      <right style="thin">
        <color rgb="FFEBEBEB"/>
      </right>
      <top style="thin">
        <color theme="3"/>
      </top>
      <bottom/>
      <diagonal/>
    </border>
    <border>
      <left style="thin">
        <color rgb="FFEBEBEB"/>
      </left>
      <right style="thin">
        <color rgb="FFEBEBEB"/>
      </right>
      <top style="thin">
        <color theme="3"/>
      </top>
      <bottom/>
      <diagonal/>
    </border>
    <border>
      <left/>
      <right style="thin">
        <color indexed="64"/>
      </right>
      <top/>
      <bottom style="thin">
        <color rgb="FFEBEBEB"/>
      </bottom>
      <diagonal/>
    </border>
    <border>
      <left/>
      <right style="thin">
        <color indexed="64"/>
      </right>
      <top style="thin">
        <color rgb="FFEBEBEB"/>
      </top>
      <bottom style="thin">
        <color indexed="64"/>
      </bottom>
      <diagonal/>
    </border>
    <border>
      <left style="thin">
        <color indexed="64"/>
      </left>
      <right style="thin">
        <color rgb="FFEBEBEB"/>
      </right>
      <top style="thin">
        <color rgb="FFEBEBEB"/>
      </top>
      <bottom style="thin">
        <color rgb="FFCAC9D9"/>
      </bottom>
      <diagonal/>
    </border>
    <border>
      <left style="thin">
        <color rgb="FFEBEBEB"/>
      </left>
      <right style="thin">
        <color rgb="FFEBEBEB"/>
      </right>
      <top style="thin">
        <color rgb="FFEBEBEB"/>
      </top>
      <bottom style="thin">
        <color rgb="FFCAC9D9"/>
      </bottom>
      <diagonal/>
    </border>
    <border>
      <left style="thin">
        <color rgb="FFEBEBEB"/>
      </left>
      <right/>
      <top/>
      <bottom style="thin">
        <color rgb="FFEBEBEB"/>
      </bottom>
      <diagonal/>
    </border>
    <border>
      <left style="thin">
        <color rgb="FFEBEBEB"/>
      </left>
      <right/>
      <top style="thin">
        <color rgb="FFEBEBEB"/>
      </top>
      <bottom/>
      <diagonal/>
    </border>
    <border>
      <left style="thin">
        <color rgb="FFEBEBEB"/>
      </left>
      <right style="thin">
        <color theme="0"/>
      </right>
      <top style="thin">
        <color rgb="FFEBEBEB"/>
      </top>
      <bottom style="thin">
        <color rgb="FFEBEBEB"/>
      </bottom>
      <diagonal/>
    </border>
    <border>
      <left style="thin">
        <color theme="1"/>
      </left>
      <right style="thin">
        <color rgb="FFEBEBEB"/>
      </right>
      <top style="thin">
        <color rgb="FFCAC9D9"/>
      </top>
      <bottom style="thin">
        <color rgb="FFEBEBEB"/>
      </bottom>
      <diagonal/>
    </border>
    <border>
      <left style="thin">
        <color rgb="FFEBEBEB"/>
      </left>
      <right style="thin">
        <color theme="0"/>
      </right>
      <top style="thin">
        <color rgb="FFCAC9D9"/>
      </top>
      <bottom style="thin">
        <color rgb="FFEBEBEB"/>
      </bottom>
      <diagonal/>
    </border>
    <border>
      <left style="thin">
        <color theme="1"/>
      </left>
      <right style="thin">
        <color rgb="FFEBEBEB"/>
      </right>
      <top style="thin">
        <color rgb="FFEBEBEB"/>
      </top>
      <bottom/>
      <diagonal/>
    </border>
    <border>
      <left style="thin">
        <color rgb="FFEBEBEB"/>
      </left>
      <right style="thin">
        <color theme="0"/>
      </right>
      <top style="thin">
        <color rgb="FFEBEBEB"/>
      </top>
      <bottom/>
      <diagonal/>
    </border>
    <border>
      <left/>
      <right/>
      <top style="thin">
        <color rgb="FFEBEBEB"/>
      </top>
      <bottom/>
      <diagonal/>
    </border>
    <border>
      <left style="thin">
        <color rgb="FFEBEBEB"/>
      </left>
      <right style="thin">
        <color rgb="FFEBEBEB"/>
      </right>
      <top style="thin">
        <color rgb="FFCAC9D9"/>
      </top>
      <bottom style="thin">
        <color rgb="FFCAC9D9"/>
      </bottom>
      <diagonal/>
    </border>
    <border>
      <left style="thin">
        <color theme="3"/>
      </left>
      <right style="thin">
        <color rgb="FFEBEBEB"/>
      </right>
      <top style="thin">
        <color theme="3"/>
      </top>
      <bottom style="thin">
        <color rgb="FFCAC9D9"/>
      </bottom>
      <diagonal/>
    </border>
    <border>
      <left style="thin">
        <color theme="3"/>
      </left>
      <right style="thin">
        <color rgb="FFEBEBEB"/>
      </right>
      <top style="thin">
        <color rgb="FFCAC9D9"/>
      </top>
      <bottom style="thin">
        <color rgb="FFEBEBEB"/>
      </bottom>
      <diagonal/>
    </border>
    <border>
      <left style="thin">
        <color theme="3"/>
      </left>
      <right style="thin">
        <color rgb="FFEBEBEB"/>
      </right>
      <top/>
      <bottom style="thin">
        <color rgb="FFCAC9D9"/>
      </bottom>
      <diagonal/>
    </border>
    <border>
      <left style="thin">
        <color rgb="FFEBEBEB"/>
      </left>
      <right style="thin">
        <color rgb="FFEBEBEB"/>
      </right>
      <top style="thin">
        <color indexed="64"/>
      </top>
      <bottom style="thin">
        <color rgb="FFCAC9D9"/>
      </bottom>
      <diagonal/>
    </border>
    <border>
      <left style="thin">
        <color indexed="64"/>
      </left>
      <right style="thin">
        <color rgb="FFEBEBEB"/>
      </right>
      <top style="thin">
        <color indexed="64"/>
      </top>
      <bottom style="thin">
        <color rgb="FFEBEBEB"/>
      </bottom>
      <diagonal/>
    </border>
    <border>
      <left style="thin">
        <color rgb="FFEBEBEB"/>
      </left>
      <right style="thin">
        <color rgb="FFEBEBEB"/>
      </right>
      <top style="thin">
        <color indexed="64"/>
      </top>
      <bottom style="thin">
        <color rgb="FFEBEBEB"/>
      </bottom>
      <diagonal/>
    </border>
    <border>
      <left style="thin">
        <color theme="1"/>
      </left>
      <right style="thin">
        <color rgb="FFEBEBEB"/>
      </right>
      <top/>
      <bottom style="thin">
        <color rgb="FFEBEBEB"/>
      </bottom>
      <diagonal/>
    </border>
    <border>
      <left style="thin">
        <color theme="1"/>
      </left>
      <right style="thin">
        <color rgb="FFEBEBEB"/>
      </right>
      <top style="thin">
        <color rgb="FFEBEBEB"/>
      </top>
      <bottom style="thin">
        <color rgb="FFCAC9D9"/>
      </bottom>
      <diagonal/>
    </border>
    <border>
      <left style="thin">
        <color rgb="FFEBEBEB"/>
      </left>
      <right/>
      <top style="thin">
        <color rgb="FFCAC9D9"/>
      </top>
      <bottom/>
      <diagonal/>
    </border>
    <border>
      <left style="thin">
        <color rgb="FFEBEBEB"/>
      </left>
      <right style="thin">
        <color theme="0"/>
      </right>
      <top/>
      <bottom style="thin">
        <color rgb="FFEBEBEB"/>
      </bottom>
      <diagonal/>
    </border>
    <border>
      <left style="thin">
        <color theme="3"/>
      </left>
      <right style="thin">
        <color rgb="FFEBEBEB"/>
      </right>
      <top style="thin">
        <color theme="3"/>
      </top>
      <bottom style="thin">
        <color rgb="FFEBEBEB"/>
      </bottom>
      <diagonal/>
    </border>
    <border>
      <left style="thin">
        <color theme="3"/>
      </left>
      <right style="thin">
        <color rgb="FFEBEBEB"/>
      </right>
      <top style="thin">
        <color rgb="FFEBEBEB"/>
      </top>
      <bottom style="thin">
        <color rgb="FFEBEBEB"/>
      </bottom>
      <diagonal/>
    </border>
    <border>
      <left style="thin">
        <color theme="3"/>
      </left>
      <right style="thin">
        <color rgb="FFEBEBEB"/>
      </right>
      <top style="thin">
        <color rgb="FFEBEBEB"/>
      </top>
      <bottom style="thin">
        <color rgb="FFCAC9D9"/>
      </bottom>
      <diagonal/>
    </border>
    <border>
      <left/>
      <right style="thin">
        <color rgb="FFEBEBEB"/>
      </right>
      <top style="thin">
        <color rgb="FFEBEBEB"/>
      </top>
      <bottom style="thin">
        <color rgb="FFCAC9D9"/>
      </bottom>
      <diagonal/>
    </border>
    <border>
      <left/>
      <right/>
      <top style="thin">
        <color theme="0"/>
      </top>
      <bottom/>
      <diagonal/>
    </border>
    <border>
      <left style="thin">
        <color indexed="64"/>
      </left>
      <right style="thin">
        <color rgb="FFEBEBEB"/>
      </right>
      <top/>
      <bottom style="thin">
        <color rgb="FFEBEBEB"/>
      </bottom>
      <diagonal/>
    </border>
    <border>
      <left/>
      <right/>
      <top style="thin">
        <color rgb="FF000000"/>
      </top>
      <bottom/>
      <diagonal/>
    </border>
    <border>
      <left/>
      <right style="thin">
        <color rgb="FFEBEBEB"/>
      </right>
      <top style="thin">
        <color rgb="FFCAC9D9"/>
      </top>
      <bottom style="thin">
        <color rgb="FFCAC9D9"/>
      </bottom>
      <diagonal/>
    </border>
    <border>
      <left/>
      <right style="thin">
        <color theme="3"/>
      </right>
      <top/>
      <bottom style="thin">
        <color theme="3"/>
      </bottom>
      <diagonal/>
    </border>
    <border>
      <left style="thin">
        <color theme="3"/>
      </left>
      <right style="medium">
        <color rgb="FF4F81BD"/>
      </right>
      <top/>
      <bottom style="thin">
        <color theme="3"/>
      </bottom>
      <diagonal/>
    </border>
    <border>
      <left style="thin">
        <color theme="3"/>
      </left>
      <right style="medium">
        <color rgb="FF4F81BD"/>
      </right>
      <top/>
      <bottom/>
      <diagonal/>
    </border>
    <border>
      <left/>
      <right style="thin">
        <color theme="3"/>
      </right>
      <top/>
      <bottom style="medium">
        <color rgb="FF4F81BD"/>
      </bottom>
      <diagonal/>
    </border>
    <border>
      <left/>
      <right/>
      <top/>
      <bottom style="medium">
        <color rgb="FF4F81BD"/>
      </bottom>
      <diagonal/>
    </border>
    <border>
      <left style="thin">
        <color theme="3"/>
      </left>
      <right/>
      <top/>
      <bottom style="medium">
        <color rgb="FF4F81BD"/>
      </bottom>
      <diagonal/>
    </border>
    <border>
      <left/>
      <right/>
      <top/>
      <bottom style="thin">
        <color indexed="64"/>
      </bottom>
      <diagonal/>
    </border>
    <border>
      <left style="medium">
        <color rgb="FF000000"/>
      </left>
      <right/>
      <top/>
      <bottom/>
      <diagonal/>
    </border>
  </borders>
  <cellStyleXfs count="9">
    <xf numFmtId="0" fontId="0" fillId="0" borderId="0"/>
    <xf numFmtId="0" fontId="3" fillId="0" borderId="0" applyNumberFormat="0" applyFill="0" applyBorder="0" applyAlignment="0" applyProtection="0"/>
    <xf numFmtId="9" fontId="5" fillId="0" borderId="0" applyFont="0" applyFill="0" applyBorder="0" applyAlignment="0" applyProtection="0"/>
    <xf numFmtId="0" fontId="8" fillId="0" borderId="0" applyNumberFormat="0" applyFill="0" applyBorder="0" applyProtection="0"/>
    <xf numFmtId="0" fontId="23" fillId="0" borderId="0"/>
    <xf numFmtId="0" fontId="48" fillId="0" borderId="0"/>
    <xf numFmtId="164" fontId="5" fillId="0" borderId="0" applyFont="0" applyFill="0" applyBorder="0" applyAlignment="0" applyProtection="0"/>
    <xf numFmtId="164" fontId="5" fillId="0" borderId="0" applyFont="0" applyFill="0" applyBorder="0" applyAlignment="0" applyProtection="0"/>
    <xf numFmtId="0" fontId="65" fillId="0" borderId="0"/>
  </cellStyleXfs>
  <cellXfs count="1305">
    <xf numFmtId="0" fontId="0" fillId="0" borderId="0" xfId="0"/>
    <xf numFmtId="0" fontId="1" fillId="0" borderId="0" xfId="0" applyFont="1"/>
    <xf numFmtId="0" fontId="2" fillId="0" borderId="0" xfId="0" applyFont="1"/>
    <xf numFmtId="0" fontId="3" fillId="0" borderId="0" xfId="1"/>
    <xf numFmtId="0" fontId="4" fillId="0" borderId="0" xfId="1" applyFont="1"/>
    <xf numFmtId="0" fontId="6" fillId="2" borderId="0" xfId="0" applyFont="1" applyFill="1" applyBorder="1" applyAlignment="1">
      <alignment vertical="center"/>
    </xf>
    <xf numFmtId="0" fontId="8" fillId="2" borderId="0" xfId="0" applyFont="1" applyFill="1" applyBorder="1"/>
    <xf numFmtId="0" fontId="9" fillId="2" borderId="0" xfId="0" applyFont="1" applyFill="1" applyBorder="1"/>
    <xf numFmtId="0" fontId="11" fillId="2" borderId="0" xfId="0" applyFont="1" applyFill="1" applyBorder="1"/>
    <xf numFmtId="0" fontId="8" fillId="2" borderId="0" xfId="0" applyFont="1" applyFill="1" applyBorder="1" applyAlignment="1">
      <alignment horizontal="justify" wrapText="1"/>
    </xf>
    <xf numFmtId="0" fontId="8" fillId="3" borderId="0" xfId="0" applyFont="1" applyFill="1" applyBorder="1" applyAlignment="1">
      <alignment horizontal="left"/>
    </xf>
    <xf numFmtId="0" fontId="0" fillId="0" borderId="0" xfId="0" applyFont="1"/>
    <xf numFmtId="0" fontId="11" fillId="3" borderId="0" xfId="0" applyFont="1" applyFill="1" applyBorder="1"/>
    <xf numFmtId="0" fontId="14" fillId="3" borderId="0" xfId="0" applyFont="1" applyFill="1" applyBorder="1"/>
    <xf numFmtId="0" fontId="8" fillId="3" borderId="0" xfId="0" applyFont="1" applyFill="1" applyBorder="1" applyAlignment="1"/>
    <xf numFmtId="0" fontId="8" fillId="3" borderId="0" xfId="3" applyFont="1" applyFill="1" applyBorder="1" applyAlignment="1"/>
    <xf numFmtId="0" fontId="17" fillId="0" borderId="0" xfId="0" applyFont="1"/>
    <xf numFmtId="0" fontId="19" fillId="4" borderId="0" xfId="0" applyFont="1" applyFill="1" applyAlignment="1"/>
    <xf numFmtId="3" fontId="11" fillId="5" borderId="6" xfId="0" applyNumberFormat="1" applyFont="1" applyFill="1" applyBorder="1" applyAlignment="1">
      <alignment horizontal="right" vertical="center"/>
    </xf>
    <xf numFmtId="3" fontId="11" fillId="5" borderId="7" xfId="0" applyNumberFormat="1" applyFont="1" applyFill="1" applyBorder="1" applyAlignment="1">
      <alignment horizontal="right" vertical="center"/>
    </xf>
    <xf numFmtId="3" fontId="11" fillId="4" borderId="6" xfId="0" applyNumberFormat="1" applyFont="1" applyFill="1" applyBorder="1" applyAlignment="1">
      <alignment horizontal="right"/>
    </xf>
    <xf numFmtId="3" fontId="11" fillId="4" borderId="7" xfId="0" applyNumberFormat="1" applyFont="1" applyFill="1" applyBorder="1" applyAlignment="1">
      <alignment horizontal="right"/>
    </xf>
    <xf numFmtId="3" fontId="21" fillId="4" borderId="8" xfId="0" applyNumberFormat="1" applyFont="1" applyFill="1" applyBorder="1" applyAlignment="1">
      <alignment horizontal="right"/>
    </xf>
    <xf numFmtId="3" fontId="11" fillId="5" borderId="6" xfId="0" applyNumberFormat="1" applyFont="1" applyFill="1" applyBorder="1" applyAlignment="1">
      <alignment horizontal="right"/>
    </xf>
    <xf numFmtId="0" fontId="23" fillId="0" borderId="0" xfId="0" applyFont="1"/>
    <xf numFmtId="0" fontId="0" fillId="0" borderId="11" xfId="0" applyBorder="1"/>
    <xf numFmtId="0" fontId="17" fillId="0" borderId="0" xfId="0" applyFont="1" applyAlignment="1">
      <alignment horizontal="right"/>
    </xf>
    <xf numFmtId="0" fontId="15" fillId="0" borderId="0" xfId="0" applyFont="1"/>
    <xf numFmtId="0" fontId="16" fillId="0" borderId="0" xfId="0" applyFont="1"/>
    <xf numFmtId="0" fontId="19" fillId="5" borderId="6" xfId="0" applyFont="1" applyFill="1" applyBorder="1" applyAlignment="1">
      <alignment horizontal="right"/>
    </xf>
    <xf numFmtId="0" fontId="19" fillId="4" borderId="6" xfId="0" applyFont="1" applyFill="1" applyBorder="1" applyAlignment="1">
      <alignment horizontal="right"/>
    </xf>
    <xf numFmtId="0" fontId="19" fillId="5" borderId="13" xfId="0" applyFont="1" applyFill="1" applyBorder="1" applyAlignment="1">
      <alignment horizontal="right"/>
    </xf>
    <xf numFmtId="0" fontId="19" fillId="4" borderId="13" xfId="0" applyFont="1" applyFill="1" applyBorder="1" applyAlignment="1">
      <alignment horizontal="right"/>
    </xf>
    <xf numFmtId="0" fontId="24" fillId="4" borderId="0" xfId="0" applyFont="1" applyFill="1" applyAlignment="1">
      <alignment horizontal="left"/>
    </xf>
    <xf numFmtId="3" fontId="24" fillId="4" borderId="8" xfId="0" applyNumberFormat="1" applyFont="1" applyFill="1" applyBorder="1" applyAlignment="1">
      <alignment horizontal="right"/>
    </xf>
    <xf numFmtId="3" fontId="17" fillId="0" borderId="0" xfId="0" applyNumberFormat="1" applyFont="1"/>
    <xf numFmtId="0" fontId="24" fillId="4" borderId="8" xfId="0" applyFont="1" applyFill="1" applyBorder="1" applyAlignment="1">
      <alignment horizontal="right"/>
    </xf>
    <xf numFmtId="0" fontId="19" fillId="5" borderId="7" xfId="0" applyFont="1" applyFill="1" applyBorder="1" applyAlignment="1">
      <alignment horizontal="right"/>
    </xf>
    <xf numFmtId="49" fontId="27" fillId="4" borderId="0" xfId="0" applyNumberFormat="1" applyFont="1" applyFill="1" applyBorder="1" applyAlignment="1">
      <alignment vertical="center"/>
    </xf>
    <xf numFmtId="0" fontId="19" fillId="4" borderId="0" xfId="0" applyFont="1" applyFill="1" applyAlignment="1">
      <alignment horizontal="left"/>
    </xf>
    <xf numFmtId="0" fontId="28" fillId="0" borderId="0" xfId="0" applyFont="1"/>
    <xf numFmtId="49" fontId="21" fillId="0" borderId="0" xfId="0" applyNumberFormat="1" applyFont="1" applyFill="1" applyBorder="1" applyAlignment="1">
      <alignment horizontal="left" wrapText="1"/>
    </xf>
    <xf numFmtId="0" fontId="29" fillId="0" borderId="0" xfId="0" applyFont="1"/>
    <xf numFmtId="0" fontId="30" fillId="0" borderId="0" xfId="0" applyFont="1"/>
    <xf numFmtId="3" fontId="28" fillId="0" borderId="0" xfId="0" applyNumberFormat="1" applyFont="1"/>
    <xf numFmtId="0" fontId="31" fillId="0" borderId="0" xfId="0" applyFont="1"/>
    <xf numFmtId="0" fontId="26" fillId="0" borderId="0" xfId="0" applyFont="1" applyAlignment="1">
      <alignment horizontal="right"/>
    </xf>
    <xf numFmtId="0" fontId="32" fillId="0" borderId="0" xfId="0" applyFont="1"/>
    <xf numFmtId="0" fontId="33" fillId="0" borderId="0" xfId="0" applyFont="1"/>
    <xf numFmtId="3" fontId="26" fillId="0" borderId="0" xfId="0" applyNumberFormat="1" applyFont="1"/>
    <xf numFmtId="3" fontId="19" fillId="5" borderId="6" xfId="0" applyNumberFormat="1" applyFont="1" applyFill="1" applyBorder="1" applyAlignment="1">
      <alignment horizontal="right"/>
    </xf>
    <xf numFmtId="3" fontId="19" fillId="4" borderId="6" xfId="0" applyNumberFormat="1" applyFont="1" applyFill="1" applyBorder="1" applyAlignment="1">
      <alignment horizontal="right"/>
    </xf>
    <xf numFmtId="0" fontId="24" fillId="4" borderId="0" xfId="0" applyFont="1" applyFill="1" applyAlignment="1">
      <alignment horizontal="left" wrapText="1"/>
    </xf>
    <xf numFmtId="0" fontId="35" fillId="4" borderId="0" xfId="0" applyFont="1" applyFill="1" applyAlignment="1">
      <alignment horizontal="left" vertical="center"/>
    </xf>
    <xf numFmtId="0" fontId="34" fillId="4" borderId="8" xfId="0" applyFont="1" applyFill="1" applyBorder="1" applyAlignment="1">
      <alignment horizontal="right"/>
    </xf>
    <xf numFmtId="0" fontId="17" fillId="0" borderId="0" xfId="4" applyFont="1"/>
    <xf numFmtId="0" fontId="23" fillId="0" borderId="0" xfId="4"/>
    <xf numFmtId="0" fontId="24" fillId="4" borderId="0" xfId="4" applyFont="1" applyFill="1" applyAlignment="1">
      <alignment horizontal="left"/>
    </xf>
    <xf numFmtId="0" fontId="19" fillId="4" borderId="0" xfId="4" applyFont="1" applyFill="1" applyAlignment="1">
      <alignment horizontal="left"/>
    </xf>
    <xf numFmtId="0" fontId="19" fillId="5" borderId="6" xfId="4" applyFont="1" applyFill="1" applyBorder="1" applyAlignment="1">
      <alignment horizontal="right"/>
    </xf>
    <xf numFmtId="0" fontId="34" fillId="4" borderId="8" xfId="4" applyFont="1" applyFill="1" applyBorder="1" applyAlignment="1">
      <alignment horizontal="right"/>
    </xf>
    <xf numFmtId="0" fontId="17" fillId="0" borderId="0" xfId="0" applyFont="1" applyAlignment="1">
      <alignment vertical="center"/>
    </xf>
    <xf numFmtId="0" fontId="36" fillId="4" borderId="0" xfId="0" applyFont="1" applyFill="1" applyAlignment="1">
      <alignment horizontal="left"/>
    </xf>
    <xf numFmtId="0" fontId="0" fillId="0" borderId="0" xfId="0" applyBorder="1"/>
    <xf numFmtId="49" fontId="27" fillId="4" borderId="14" xfId="0" applyNumberFormat="1" applyFont="1" applyFill="1" applyBorder="1" applyAlignment="1">
      <alignment vertical="center"/>
    </xf>
    <xf numFmtId="0" fontId="37" fillId="0" borderId="0" xfId="0" applyFont="1"/>
    <xf numFmtId="49" fontId="14" fillId="0" borderId="0" xfId="0" applyNumberFormat="1" applyFont="1" applyFill="1" applyBorder="1" applyAlignment="1">
      <alignment horizontal="left"/>
    </xf>
    <xf numFmtId="0" fontId="24" fillId="5" borderId="6" xfId="0" applyFont="1" applyFill="1" applyBorder="1" applyAlignment="1">
      <alignment horizontal="right"/>
    </xf>
    <xf numFmtId="49" fontId="20" fillId="0" borderId="0" xfId="0" applyNumberFormat="1" applyFont="1" applyFill="1" applyBorder="1" applyAlignment="1">
      <alignment horizontal="left"/>
    </xf>
    <xf numFmtId="49" fontId="39" fillId="4" borderId="14" xfId="0" applyNumberFormat="1" applyFont="1" applyFill="1" applyBorder="1" applyAlignment="1">
      <alignment vertical="center"/>
    </xf>
    <xf numFmtId="49" fontId="22" fillId="0" borderId="0" xfId="4" applyNumberFormat="1" applyFont="1" applyFill="1" applyBorder="1" applyAlignment="1">
      <alignment horizontal="left"/>
    </xf>
    <xf numFmtId="0" fontId="24" fillId="4" borderId="7" xfId="0" applyFont="1" applyFill="1" applyBorder="1" applyAlignment="1">
      <alignment horizontal="right"/>
    </xf>
    <xf numFmtId="0" fontId="34" fillId="4" borderId="0" xfId="0" applyFont="1" applyFill="1" applyAlignment="1">
      <alignment horizontal="left"/>
    </xf>
    <xf numFmtId="0" fontId="0" fillId="0" borderId="17" xfId="0" applyBorder="1"/>
    <xf numFmtId="3" fontId="0" fillId="0" borderId="17" xfId="0" applyNumberFormat="1" applyBorder="1"/>
    <xf numFmtId="0" fontId="29" fillId="0" borderId="16" xfId="0" applyFont="1" applyBorder="1" applyAlignment="1">
      <alignment horizontal="left"/>
    </xf>
    <xf numFmtId="0" fontId="29" fillId="0" borderId="0" xfId="0" applyFont="1" applyBorder="1" applyAlignment="1">
      <alignment horizontal="left" wrapText="1"/>
    </xf>
    <xf numFmtId="0" fontId="40" fillId="0" borderId="0" xfId="0" applyFont="1"/>
    <xf numFmtId="0" fontId="19" fillId="4" borderId="7" xfId="0" applyFont="1" applyFill="1" applyBorder="1" applyAlignment="1">
      <alignment horizontal="right"/>
    </xf>
    <xf numFmtId="3" fontId="24" fillId="4" borderId="0" xfId="0" applyNumberFormat="1" applyFont="1" applyFill="1" applyBorder="1" applyAlignment="1">
      <alignment horizontal="right"/>
    </xf>
    <xf numFmtId="0" fontId="24" fillId="4" borderId="0" xfId="0" applyFont="1" applyFill="1" applyBorder="1" applyAlignment="1">
      <alignment horizontal="right"/>
    </xf>
    <xf numFmtId="49" fontId="24" fillId="0" borderId="0" xfId="0" applyNumberFormat="1" applyFont="1" applyFill="1" applyBorder="1" applyAlignment="1">
      <alignment horizontal="right"/>
    </xf>
    <xf numFmtId="49" fontId="21" fillId="0" borderId="0" xfId="0" applyNumberFormat="1" applyFont="1" applyFill="1" applyBorder="1" applyAlignment="1">
      <alignment horizontal="right"/>
    </xf>
    <xf numFmtId="49" fontId="24" fillId="4" borderId="8" xfId="0" applyNumberFormat="1" applyFont="1" applyFill="1" applyBorder="1" applyAlignment="1">
      <alignment horizontal="right"/>
    </xf>
    <xf numFmtId="0" fontId="34" fillId="4" borderId="0" xfId="0" applyFont="1" applyFill="1" applyAlignment="1">
      <alignment horizontal="left" vertical="top"/>
    </xf>
    <xf numFmtId="49" fontId="18" fillId="0" borderId="0" xfId="0" applyNumberFormat="1" applyFont="1" applyFill="1" applyBorder="1" applyAlignment="1">
      <alignment horizontal="left" wrapText="1"/>
    </xf>
    <xf numFmtId="0" fontId="41" fillId="0" borderId="0" xfId="0" applyFont="1"/>
    <xf numFmtId="0" fontId="34" fillId="4" borderId="0" xfId="4" applyFont="1" applyFill="1" applyAlignment="1">
      <alignment horizontal="left"/>
    </xf>
    <xf numFmtId="49" fontId="27" fillId="4" borderId="0" xfId="0" applyNumberFormat="1" applyFont="1" applyFill="1" applyBorder="1" applyAlignment="1">
      <alignment vertical="center" wrapText="1"/>
    </xf>
    <xf numFmtId="49" fontId="39" fillId="4" borderId="0" xfId="0" applyNumberFormat="1" applyFont="1" applyFill="1" applyBorder="1" applyAlignment="1">
      <alignment vertical="center"/>
    </xf>
    <xf numFmtId="1" fontId="11" fillId="0" borderId="0" xfId="0" applyNumberFormat="1" applyFont="1" applyFill="1" applyBorder="1" applyAlignment="1">
      <alignment horizontal="right"/>
    </xf>
    <xf numFmtId="1" fontId="18" fillId="0" borderId="0" xfId="0" applyNumberFormat="1" applyFont="1" applyFill="1" applyBorder="1" applyAlignment="1">
      <alignment horizontal="center" vertical="center"/>
    </xf>
    <xf numFmtId="0" fontId="36" fillId="4" borderId="0" xfId="0" applyFont="1" applyFill="1" applyAlignment="1">
      <alignment horizontal="left" vertical="center" wrapText="1"/>
    </xf>
    <xf numFmtId="0" fontId="42" fillId="0" borderId="0" xfId="0" applyFont="1" applyAlignment="1">
      <alignment vertical="center"/>
    </xf>
    <xf numFmtId="0" fontId="24" fillId="4" borderId="0" xfId="0" applyFont="1" applyFill="1" applyAlignment="1">
      <alignment horizontal="left" vertical="center"/>
    </xf>
    <xf numFmtId="0" fontId="0" fillId="0" borderId="0" xfId="0" applyAlignment="1">
      <alignment vertical="center" wrapText="1"/>
    </xf>
    <xf numFmtId="0" fontId="0" fillId="0" borderId="0" xfId="0" applyAlignment="1">
      <alignment vertical="center"/>
    </xf>
    <xf numFmtId="0" fontId="44" fillId="0" borderId="0" xfId="1" applyFont="1"/>
    <xf numFmtId="1" fontId="24" fillId="4" borderId="8" xfId="0" applyNumberFormat="1" applyFont="1" applyFill="1" applyBorder="1" applyAlignment="1">
      <alignment horizontal="right"/>
    </xf>
    <xf numFmtId="49" fontId="28" fillId="6" borderId="29" xfId="4" applyNumberFormat="1" applyFont="1" applyFill="1" applyBorder="1" applyAlignment="1">
      <alignment horizontal="left" vertical="top"/>
    </xf>
    <xf numFmtId="166" fontId="19" fillId="7" borderId="6" xfId="4" applyNumberFormat="1" applyFont="1" applyFill="1" applyBorder="1" applyAlignment="1">
      <alignment horizontal="right"/>
    </xf>
    <xf numFmtId="0" fontId="19" fillId="7" borderId="6" xfId="4" applyFont="1" applyFill="1" applyBorder="1" applyAlignment="1">
      <alignment horizontal="left"/>
    </xf>
    <xf numFmtId="166" fontId="19" fillId="4" borderId="6" xfId="4" applyNumberFormat="1" applyFont="1" applyFill="1" applyBorder="1" applyAlignment="1">
      <alignment horizontal="right"/>
    </xf>
    <xf numFmtId="0" fontId="19" fillId="4" borderId="6" xfId="4" applyFont="1" applyFill="1" applyBorder="1" applyAlignment="1">
      <alignment horizontal="left"/>
    </xf>
    <xf numFmtId="166" fontId="24" fillId="4" borderId="8" xfId="4" applyNumberFormat="1" applyFont="1" applyFill="1" applyBorder="1" applyAlignment="1">
      <alignment horizontal="right"/>
    </xf>
    <xf numFmtId="0" fontId="24" fillId="4" borderId="8" xfId="4" applyFont="1" applyFill="1" applyBorder="1" applyAlignment="1">
      <alignment horizontal="left"/>
    </xf>
    <xf numFmtId="0" fontId="24" fillId="6" borderId="32" xfId="4" applyFont="1" applyFill="1" applyBorder="1" applyAlignment="1">
      <alignment horizontal="left" vertical="center" wrapText="1"/>
    </xf>
    <xf numFmtId="0" fontId="24" fillId="6" borderId="34" xfId="4" applyFont="1" applyFill="1" applyBorder="1" applyAlignment="1">
      <alignment horizontal="left" vertical="center" wrapText="1"/>
    </xf>
    <xf numFmtId="0" fontId="24" fillId="6" borderId="35" xfId="4" applyFont="1" applyFill="1" applyBorder="1" applyAlignment="1">
      <alignment horizontal="left" vertical="center" wrapText="1"/>
    </xf>
    <xf numFmtId="49" fontId="24" fillId="7" borderId="6" xfId="4" applyNumberFormat="1" applyFont="1" applyFill="1" applyBorder="1" applyAlignment="1">
      <alignment horizontal="center"/>
    </xf>
    <xf numFmtId="3" fontId="24" fillId="7" borderId="6" xfId="4" applyNumberFormat="1" applyFont="1" applyFill="1" applyBorder="1" applyAlignment="1">
      <alignment horizontal="right"/>
    </xf>
    <xf numFmtId="166" fontId="24" fillId="7" borderId="6" xfId="4" applyNumberFormat="1" applyFont="1" applyFill="1" applyBorder="1" applyAlignment="1">
      <alignment horizontal="right"/>
    </xf>
    <xf numFmtId="0" fontId="24" fillId="7" borderId="6" xfId="4" applyFont="1" applyFill="1" applyBorder="1" applyAlignment="1">
      <alignment horizontal="left"/>
    </xf>
    <xf numFmtId="165" fontId="24" fillId="7" borderId="6" xfId="4" applyNumberFormat="1" applyFont="1" applyFill="1" applyBorder="1" applyAlignment="1">
      <alignment horizontal="right"/>
    </xf>
    <xf numFmtId="0" fontId="28" fillId="6" borderId="39" xfId="4" applyFont="1" applyFill="1" applyBorder="1" applyAlignment="1">
      <alignment horizontal="left" wrapText="1"/>
    </xf>
    <xf numFmtId="0" fontId="28" fillId="6" borderId="12" xfId="4" applyFont="1" applyFill="1" applyBorder="1" applyAlignment="1">
      <alignment horizontal="left" wrapText="1"/>
    </xf>
    <xf numFmtId="0" fontId="28" fillId="6" borderId="40" xfId="4" applyFont="1" applyFill="1" applyBorder="1" applyAlignment="1">
      <alignment horizontal="left" wrapText="1"/>
    </xf>
    <xf numFmtId="49" fontId="19" fillId="7" borderId="41" xfId="4" applyNumberFormat="1" applyFont="1" applyFill="1" applyBorder="1" applyAlignment="1">
      <alignment horizontal="left"/>
    </xf>
    <xf numFmtId="165" fontId="19" fillId="7" borderId="42" xfId="4" applyNumberFormat="1" applyFont="1" applyFill="1" applyBorder="1" applyAlignment="1">
      <alignment horizontal="right"/>
    </xf>
    <xf numFmtId="49" fontId="19" fillId="4" borderId="41" xfId="4" applyNumberFormat="1" applyFont="1" applyFill="1" applyBorder="1" applyAlignment="1">
      <alignment horizontal="left"/>
    </xf>
    <xf numFmtId="165" fontId="19" fillId="4" borderId="42" xfId="4" applyNumberFormat="1" applyFont="1" applyFill="1" applyBorder="1" applyAlignment="1">
      <alignment horizontal="right"/>
    </xf>
    <xf numFmtId="0" fontId="24" fillId="4" borderId="43" xfId="4" applyFont="1" applyFill="1" applyBorder="1" applyAlignment="1">
      <alignment horizontal="left" wrapText="1"/>
    </xf>
    <xf numFmtId="165" fontId="24" fillId="4" borderId="44" xfId="4" applyNumberFormat="1" applyFont="1" applyFill="1" applyBorder="1" applyAlignment="1">
      <alignment horizontal="right"/>
    </xf>
    <xf numFmtId="165" fontId="24" fillId="4" borderId="45" xfId="4" applyNumberFormat="1" applyFont="1" applyFill="1" applyBorder="1" applyAlignment="1">
      <alignment horizontal="right"/>
    </xf>
    <xf numFmtId="0" fontId="24" fillId="0" borderId="0" xfId="4" applyFont="1" applyFill="1" applyBorder="1" applyAlignment="1">
      <alignment horizontal="center" vertical="center" wrapText="1"/>
    </xf>
    <xf numFmtId="49" fontId="24" fillId="4" borderId="0" xfId="4" applyNumberFormat="1" applyFont="1" applyFill="1" applyBorder="1" applyAlignment="1">
      <alignment horizontal="center"/>
    </xf>
    <xf numFmtId="0" fontId="24" fillId="4" borderId="0" xfId="4" applyFont="1" applyFill="1" applyBorder="1" applyAlignment="1">
      <alignment horizontal="right"/>
    </xf>
    <xf numFmtId="165" fontId="24" fillId="4" borderId="0" xfId="4" applyNumberFormat="1" applyFont="1" applyFill="1" applyBorder="1" applyAlignment="1">
      <alignment horizontal="right"/>
    </xf>
    <xf numFmtId="3" fontId="24" fillId="4" borderId="0" xfId="4" applyNumberFormat="1" applyFont="1" applyFill="1" applyBorder="1" applyAlignment="1">
      <alignment horizontal="right"/>
    </xf>
    <xf numFmtId="49" fontId="28" fillId="6" borderId="33" xfId="4" applyNumberFormat="1" applyFont="1" applyFill="1" applyBorder="1" applyAlignment="1">
      <alignment horizontal="left"/>
    </xf>
    <xf numFmtId="0" fontId="24" fillId="0" borderId="0" xfId="4" applyFont="1" applyFill="1" applyBorder="1" applyAlignment="1">
      <alignment horizontal="right" vertical="center" wrapText="1"/>
    </xf>
    <xf numFmtId="49" fontId="24" fillId="0" borderId="0" xfId="4" applyNumberFormat="1" applyFont="1" applyFill="1" applyBorder="1" applyAlignment="1">
      <alignment horizontal="center" vertical="center" wrapText="1"/>
    </xf>
    <xf numFmtId="0" fontId="28" fillId="6" borderId="29" xfId="4" applyFont="1" applyFill="1" applyBorder="1" applyAlignment="1">
      <alignment vertical="top" wrapText="1"/>
    </xf>
    <xf numFmtId="165" fontId="19" fillId="7" borderId="6" xfId="4" applyNumberFormat="1" applyFont="1" applyFill="1" applyBorder="1" applyAlignment="1"/>
    <xf numFmtId="165" fontId="19" fillId="4" borderId="6" xfId="4" applyNumberFormat="1" applyFont="1" applyFill="1" applyBorder="1" applyAlignment="1"/>
    <xf numFmtId="165" fontId="24" fillId="4" borderId="8" xfId="4" applyNumberFormat="1" applyFont="1" applyFill="1" applyBorder="1" applyAlignment="1"/>
    <xf numFmtId="0" fontId="28" fillId="6" borderId="33" xfId="4" applyFont="1" applyFill="1" applyBorder="1" applyAlignment="1">
      <alignment horizontal="left" vertical="top" wrapText="1"/>
    </xf>
    <xf numFmtId="49" fontId="19" fillId="7" borderId="7" xfId="4" applyNumberFormat="1" applyFont="1" applyFill="1" applyBorder="1" applyAlignment="1">
      <alignment horizontal="center"/>
    </xf>
    <xf numFmtId="0" fontId="3" fillId="0" borderId="0" xfId="1" applyFont="1"/>
    <xf numFmtId="0" fontId="24" fillId="4" borderId="8" xfId="4" applyFont="1" applyFill="1" applyBorder="1" applyAlignment="1">
      <alignment horizontal="right"/>
    </xf>
    <xf numFmtId="0" fontId="19" fillId="4" borderId="6" xfId="4" applyFont="1" applyFill="1" applyBorder="1" applyAlignment="1">
      <alignment horizontal="right"/>
    </xf>
    <xf numFmtId="0" fontId="19" fillId="5" borderId="63" xfId="0" applyFont="1" applyFill="1" applyBorder="1" applyAlignment="1">
      <alignment horizontal="right"/>
    </xf>
    <xf numFmtId="0" fontId="19" fillId="4" borderId="63" xfId="0" applyFont="1" applyFill="1" applyBorder="1" applyAlignment="1">
      <alignment horizontal="right"/>
    </xf>
    <xf numFmtId="49" fontId="24" fillId="4" borderId="46" xfId="0" applyNumberFormat="1" applyFont="1" applyFill="1" applyBorder="1" applyAlignment="1">
      <alignment horizontal="right"/>
    </xf>
    <xf numFmtId="0" fontId="19" fillId="5" borderId="64" xfId="0" applyFont="1" applyFill="1" applyBorder="1" applyAlignment="1">
      <alignment horizontal="right"/>
    </xf>
    <xf numFmtId="0" fontId="24" fillId="4" borderId="46" xfId="0" applyFont="1" applyFill="1" applyBorder="1" applyAlignment="1">
      <alignment horizontal="right"/>
    </xf>
    <xf numFmtId="0" fontId="19" fillId="5" borderId="7" xfId="4" applyFont="1" applyFill="1" applyBorder="1" applyAlignment="1">
      <alignment horizontal="right"/>
    </xf>
    <xf numFmtId="0" fontId="19" fillId="5" borderId="64" xfId="4" applyFont="1" applyFill="1" applyBorder="1" applyAlignment="1">
      <alignment horizontal="right"/>
    </xf>
    <xf numFmtId="0" fontId="19" fillId="4" borderId="63" xfId="4" applyFont="1" applyFill="1" applyBorder="1" applyAlignment="1">
      <alignment horizontal="right"/>
    </xf>
    <xf numFmtId="0" fontId="19" fillId="5" borderId="63" xfId="4" applyFont="1" applyFill="1" applyBorder="1" applyAlignment="1">
      <alignment horizontal="right"/>
    </xf>
    <xf numFmtId="0" fontId="24" fillId="4" borderId="46" xfId="4" applyFont="1" applyFill="1" applyBorder="1" applyAlignment="1">
      <alignment horizontal="right"/>
    </xf>
    <xf numFmtId="0" fontId="24" fillId="4" borderId="7" xfId="4" applyFont="1" applyFill="1" applyBorder="1" applyAlignment="1">
      <alignment horizontal="right"/>
    </xf>
    <xf numFmtId="0" fontId="0" fillId="0" borderId="65" xfId="0" applyBorder="1"/>
    <xf numFmtId="0" fontId="0" fillId="0" borderId="66" xfId="0" applyBorder="1"/>
    <xf numFmtId="3" fontId="24" fillId="4" borderId="7" xfId="0" applyNumberFormat="1" applyFont="1" applyFill="1" applyBorder="1" applyAlignment="1">
      <alignment horizontal="right"/>
    </xf>
    <xf numFmtId="0" fontId="19" fillId="4" borderId="65" xfId="0" applyFont="1" applyFill="1" applyBorder="1" applyAlignment="1">
      <alignment horizontal="left"/>
    </xf>
    <xf numFmtId="0" fontId="24" fillId="4" borderId="0" xfId="0" applyFont="1" applyFill="1" applyAlignment="1">
      <alignment vertical="top"/>
    </xf>
    <xf numFmtId="0" fontId="28" fillId="6" borderId="29" xfId="4" applyFont="1" applyFill="1" applyBorder="1" applyAlignment="1">
      <alignment horizontal="left" wrapText="1"/>
    </xf>
    <xf numFmtId="0" fontId="28" fillId="6" borderId="29" xfId="4" applyFont="1" applyFill="1" applyBorder="1" applyAlignment="1">
      <alignment horizontal="left"/>
    </xf>
    <xf numFmtId="165" fontId="19" fillId="4" borderId="6" xfId="4" applyNumberFormat="1" applyFont="1" applyFill="1" applyBorder="1" applyAlignment="1">
      <alignment horizontal="right"/>
    </xf>
    <xf numFmtId="165" fontId="19" fillId="7" borderId="6" xfId="4" applyNumberFormat="1" applyFont="1" applyFill="1" applyBorder="1" applyAlignment="1">
      <alignment horizontal="right"/>
    </xf>
    <xf numFmtId="165" fontId="24" fillId="4" borderId="8" xfId="4" applyNumberFormat="1" applyFont="1" applyFill="1" applyBorder="1" applyAlignment="1">
      <alignment horizontal="right"/>
    </xf>
    <xf numFmtId="3" fontId="19" fillId="7" borderId="6" xfId="4" applyNumberFormat="1" applyFont="1" applyFill="1" applyBorder="1" applyAlignment="1">
      <alignment horizontal="right"/>
    </xf>
    <xf numFmtId="3" fontId="19" fillId="4" borderId="6" xfId="4" applyNumberFormat="1" applyFont="1" applyFill="1" applyBorder="1" applyAlignment="1">
      <alignment horizontal="right"/>
    </xf>
    <xf numFmtId="3" fontId="24" fillId="4" borderId="8" xfId="4" applyNumberFormat="1" applyFont="1" applyFill="1" applyBorder="1" applyAlignment="1">
      <alignment horizontal="right"/>
    </xf>
    <xf numFmtId="49" fontId="19" fillId="4" borderId="6" xfId="4" applyNumberFormat="1" applyFont="1" applyFill="1" applyBorder="1" applyAlignment="1">
      <alignment horizontal="center"/>
    </xf>
    <xf numFmtId="49" fontId="19" fillId="7" borderId="6" xfId="4" applyNumberFormat="1" applyFont="1" applyFill="1" applyBorder="1" applyAlignment="1">
      <alignment horizontal="center"/>
    </xf>
    <xf numFmtId="49" fontId="28" fillId="6" borderId="29" xfId="4" applyNumberFormat="1" applyFont="1" applyFill="1" applyBorder="1" applyAlignment="1">
      <alignment horizontal="left"/>
    </xf>
    <xf numFmtId="49" fontId="24" fillId="4" borderId="8" xfId="4" applyNumberFormat="1" applyFont="1" applyFill="1" applyBorder="1" applyAlignment="1">
      <alignment horizontal="center"/>
    </xf>
    <xf numFmtId="49" fontId="24" fillId="4" borderId="46" xfId="4" applyNumberFormat="1" applyFont="1" applyFill="1" applyBorder="1" applyAlignment="1">
      <alignment horizontal="center"/>
    </xf>
    <xf numFmtId="49" fontId="28" fillId="6" borderId="48" xfId="4" applyNumberFormat="1" applyFont="1" applyFill="1" applyBorder="1" applyAlignment="1">
      <alignment horizontal="left" vertical="top"/>
    </xf>
    <xf numFmtId="0" fontId="28" fillId="6" borderId="29" xfId="4" applyFont="1" applyFill="1" applyBorder="1" applyAlignment="1">
      <alignment horizontal="left" vertical="top" wrapText="1"/>
    </xf>
    <xf numFmtId="0" fontId="19" fillId="7" borderId="6" xfId="4" applyFont="1" applyFill="1" applyBorder="1" applyAlignment="1">
      <alignment horizontal="right"/>
    </xf>
    <xf numFmtId="0" fontId="24" fillId="4" borderId="8" xfId="4" applyFont="1" applyFill="1" applyBorder="1" applyAlignment="1">
      <alignment horizontal="right"/>
    </xf>
    <xf numFmtId="0" fontId="19" fillId="4" borderId="6" xfId="4" applyFont="1" applyFill="1" applyBorder="1" applyAlignment="1">
      <alignment horizontal="right"/>
    </xf>
    <xf numFmtId="0" fontId="46" fillId="0" borderId="0" xfId="0" applyFont="1"/>
    <xf numFmtId="0" fontId="47" fillId="0" borderId="0" xfId="0" applyFont="1"/>
    <xf numFmtId="0" fontId="30" fillId="0" borderId="0" xfId="0" applyFont="1" applyAlignment="1">
      <alignment horizontal="right"/>
    </xf>
    <xf numFmtId="0" fontId="26" fillId="0" borderId="0" xfId="0" applyFont="1" applyAlignment="1">
      <alignment horizontal="left"/>
    </xf>
    <xf numFmtId="3" fontId="19" fillId="5" borderId="93" xfId="0" applyNumberFormat="1" applyFont="1" applyFill="1" applyBorder="1" applyAlignment="1">
      <alignment horizontal="right"/>
    </xf>
    <xf numFmtId="3" fontId="19" fillId="5" borderId="94" xfId="0" applyNumberFormat="1" applyFont="1" applyFill="1" applyBorder="1" applyAlignment="1">
      <alignment horizontal="right"/>
    </xf>
    <xf numFmtId="3" fontId="19" fillId="5" borderId="7" xfId="0" applyNumberFormat="1" applyFont="1" applyFill="1" applyBorder="1" applyAlignment="1">
      <alignment horizontal="right"/>
    </xf>
    <xf numFmtId="0" fontId="19" fillId="4" borderId="97" xfId="0" applyFont="1" applyFill="1" applyBorder="1" applyAlignment="1">
      <alignment horizontal="left"/>
    </xf>
    <xf numFmtId="0" fontId="48" fillId="0" borderId="0" xfId="5"/>
    <xf numFmtId="3" fontId="48" fillId="0" borderId="0" xfId="5" applyNumberFormat="1"/>
    <xf numFmtId="3" fontId="19" fillId="7" borderId="6" xfId="4" applyNumberFormat="1" applyFont="1" applyFill="1" applyBorder="1" applyAlignment="1"/>
    <xf numFmtId="3" fontId="19" fillId="4" borderId="6" xfId="4" applyNumberFormat="1" applyFont="1" applyFill="1" applyBorder="1" applyAlignment="1"/>
    <xf numFmtId="3" fontId="24" fillId="4" borderId="8" xfId="4" applyNumberFormat="1" applyFont="1" applyFill="1" applyBorder="1" applyAlignment="1"/>
    <xf numFmtId="3" fontId="19" fillId="7" borderId="7" xfId="4" applyNumberFormat="1" applyFont="1" applyFill="1" applyBorder="1" applyAlignment="1"/>
    <xf numFmtId="0" fontId="28" fillId="0" borderId="0" xfId="4" applyFont="1" applyFill="1" applyBorder="1" applyAlignment="1">
      <alignment vertical="top" wrapText="1"/>
    </xf>
    <xf numFmtId="0" fontId="28" fillId="6" borderId="37" xfId="4" applyFont="1" applyFill="1" applyBorder="1" applyAlignment="1">
      <alignment horizontal="left" vertical="top" wrapText="1"/>
    </xf>
    <xf numFmtId="0" fontId="28" fillId="6" borderId="17" xfId="4" applyFont="1" applyFill="1" applyBorder="1" applyAlignment="1">
      <alignment vertical="top" wrapText="1"/>
    </xf>
    <xf numFmtId="165" fontId="19" fillId="7" borderId="105" xfId="4" applyNumberFormat="1" applyFont="1" applyFill="1" applyBorder="1" applyAlignment="1"/>
    <xf numFmtId="165" fontId="19" fillId="7" borderId="104" xfId="4" applyNumberFormat="1" applyFont="1" applyFill="1" applyBorder="1" applyAlignment="1"/>
    <xf numFmtId="165" fontId="19" fillId="4" borderId="104" xfId="4" applyNumberFormat="1" applyFont="1" applyFill="1" applyBorder="1" applyAlignment="1"/>
    <xf numFmtId="165" fontId="19" fillId="7" borderId="103" xfId="4" applyNumberFormat="1" applyFont="1" applyFill="1" applyBorder="1" applyAlignment="1"/>
    <xf numFmtId="165" fontId="24" fillId="4" borderId="102" xfId="4" applyNumberFormat="1" applyFont="1" applyFill="1" applyBorder="1" applyAlignment="1"/>
    <xf numFmtId="165" fontId="24" fillId="4" borderId="101" xfId="4" applyNumberFormat="1" applyFont="1" applyFill="1" applyBorder="1" applyAlignment="1"/>
    <xf numFmtId="49" fontId="28" fillId="6" borderId="29" xfId="4" applyNumberFormat="1" applyFont="1" applyFill="1" applyBorder="1" applyAlignment="1">
      <alignment vertical="top"/>
    </xf>
    <xf numFmtId="0" fontId="52" fillId="0" borderId="0" xfId="4" applyFont="1" applyFill="1" applyBorder="1" applyAlignment="1">
      <alignment horizontal="center" vertical="center" wrapText="1"/>
    </xf>
    <xf numFmtId="0" fontId="22" fillId="8" borderId="17" xfId="0" applyFont="1" applyFill="1" applyBorder="1" applyAlignment="1">
      <alignment vertical="center"/>
    </xf>
    <xf numFmtId="0" fontId="22" fillId="8" borderId="17" xfId="0" applyFont="1" applyFill="1" applyBorder="1" applyAlignment="1">
      <alignment vertical="center" wrapText="1"/>
    </xf>
    <xf numFmtId="0" fontId="0" fillId="0" borderId="0" xfId="0" applyFill="1"/>
    <xf numFmtId="49" fontId="21" fillId="0" borderId="0" xfId="4" applyNumberFormat="1" applyFont="1" applyFill="1" applyBorder="1" applyAlignment="1">
      <alignment horizontal="left"/>
    </xf>
    <xf numFmtId="0" fontId="24" fillId="4" borderId="6" xfId="0" applyFont="1" applyFill="1" applyBorder="1" applyAlignment="1">
      <alignment horizontal="right"/>
    </xf>
    <xf numFmtId="0" fontId="29" fillId="0" borderId="0" xfId="0" applyFont="1" applyFill="1" applyBorder="1" applyAlignment="1">
      <alignment horizontal="right"/>
    </xf>
    <xf numFmtId="0" fontId="54" fillId="0" borderId="0" xfId="0" applyFont="1"/>
    <xf numFmtId="0" fontId="48" fillId="0" borderId="0" xfId="5" applyBorder="1"/>
    <xf numFmtId="0" fontId="55" fillId="0" borderId="0" xfId="0" applyFont="1"/>
    <xf numFmtId="0" fontId="43" fillId="0" borderId="0" xfId="0" applyFont="1"/>
    <xf numFmtId="0" fontId="43" fillId="0" borderId="0" xfId="0" applyFont="1" applyAlignment="1">
      <alignment horizontal="right"/>
    </xf>
    <xf numFmtId="167" fontId="57" fillId="2" borderId="17" xfId="6" applyNumberFormat="1" applyFont="1" applyFill="1" applyBorder="1" applyAlignment="1">
      <alignment horizontal="right" vertical="center" wrapText="1" indent="1"/>
    </xf>
    <xf numFmtId="0" fontId="19" fillId="4" borderId="112" xfId="0" applyFont="1" applyFill="1" applyBorder="1" applyAlignment="1">
      <alignment horizontal="left"/>
    </xf>
    <xf numFmtId="0" fontId="19" fillId="5" borderId="94" xfId="0" applyFont="1" applyFill="1" applyBorder="1" applyAlignment="1">
      <alignment horizontal="right"/>
    </xf>
    <xf numFmtId="49" fontId="45" fillId="4" borderId="0" xfId="4" applyNumberFormat="1" applyFont="1" applyFill="1" applyAlignment="1">
      <alignment vertical="center" wrapText="1"/>
    </xf>
    <xf numFmtId="0" fontId="19" fillId="4" borderId="0" xfId="0" applyFont="1" applyFill="1" applyBorder="1" applyAlignment="1">
      <alignment horizontal="left"/>
    </xf>
    <xf numFmtId="0" fontId="19" fillId="5" borderId="115" xfId="0" applyFont="1" applyFill="1" applyBorder="1" applyAlignment="1">
      <alignment horizontal="right"/>
    </xf>
    <xf numFmtId="0" fontId="31" fillId="0" borderId="0" xfId="0" applyFont="1" applyAlignment="1">
      <alignment horizontal="left" vertical="center"/>
    </xf>
    <xf numFmtId="0" fontId="21" fillId="4" borderId="0" xfId="0" applyFont="1" applyFill="1" applyAlignment="1">
      <alignment horizontal="left" vertical="top" wrapText="1"/>
    </xf>
    <xf numFmtId="0" fontId="21" fillId="4" borderId="0" xfId="0" applyFont="1" applyFill="1" applyAlignment="1">
      <alignment horizontal="left" vertical="center" wrapText="1"/>
    </xf>
    <xf numFmtId="0" fontId="59" fillId="0" borderId="0" xfId="0" applyFont="1"/>
    <xf numFmtId="3" fontId="21" fillId="5" borderId="6" xfId="0" applyNumberFormat="1" applyFont="1" applyFill="1" applyBorder="1" applyAlignment="1">
      <alignment horizontal="right"/>
    </xf>
    <xf numFmtId="3" fontId="11" fillId="5" borderId="63" xfId="0" applyNumberFormat="1" applyFont="1" applyFill="1" applyBorder="1" applyAlignment="1">
      <alignment horizontal="right"/>
    </xf>
    <xf numFmtId="3" fontId="11" fillId="4" borderId="63" xfId="0" applyNumberFormat="1" applyFont="1" applyFill="1" applyBorder="1" applyAlignment="1">
      <alignment horizontal="right"/>
    </xf>
    <xf numFmtId="3" fontId="21" fillId="5" borderId="63" xfId="0" applyNumberFormat="1" applyFont="1" applyFill="1" applyBorder="1" applyAlignment="1">
      <alignment horizontal="right"/>
    </xf>
    <xf numFmtId="3" fontId="21" fillId="4" borderId="46" xfId="0" applyNumberFormat="1" applyFont="1" applyFill="1" applyBorder="1" applyAlignment="1">
      <alignment horizontal="right"/>
    </xf>
    <xf numFmtId="0" fontId="29" fillId="2" borderId="0" xfId="0" applyFont="1" applyFill="1" applyAlignment="1">
      <alignment vertical="center"/>
    </xf>
    <xf numFmtId="0" fontId="22" fillId="2" borderId="0" xfId="0" applyFont="1" applyFill="1" applyAlignment="1">
      <alignment vertical="center"/>
    </xf>
    <xf numFmtId="0" fontId="19" fillId="4" borderId="6" xfId="4" applyFont="1" applyFill="1" applyBorder="1" applyAlignment="1">
      <alignment horizontal="right"/>
    </xf>
    <xf numFmtId="0" fontId="62" fillId="0" borderId="0" xfId="0" applyFont="1"/>
    <xf numFmtId="0" fontId="25" fillId="0" borderId="0" xfId="4" applyFont="1"/>
    <xf numFmtId="3" fontId="24" fillId="4" borderId="6" xfId="0" applyNumberFormat="1" applyFont="1" applyFill="1" applyBorder="1" applyAlignment="1">
      <alignment horizontal="right"/>
    </xf>
    <xf numFmtId="3" fontId="24" fillId="5" borderId="94" xfId="0" applyNumberFormat="1" applyFont="1" applyFill="1" applyBorder="1" applyAlignment="1">
      <alignment horizontal="right"/>
    </xf>
    <xf numFmtId="3" fontId="28" fillId="0" borderId="0" xfId="0" applyNumberFormat="1" applyFont="1" applyBorder="1"/>
    <xf numFmtId="0" fontId="29" fillId="0" borderId="0" xfId="0" applyFont="1" applyBorder="1" applyAlignment="1">
      <alignment horizontal="left"/>
    </xf>
    <xf numFmtId="0" fontId="64" fillId="0" borderId="0" xfId="4" applyFont="1"/>
    <xf numFmtId="0" fontId="19" fillId="4" borderId="0" xfId="0" applyFont="1" applyFill="1" applyAlignment="1">
      <alignment horizontal="left"/>
    </xf>
    <xf numFmtId="0" fontId="19" fillId="4" borderId="0" xfId="0" applyFont="1" applyFill="1" applyAlignment="1">
      <alignment horizontal="left"/>
    </xf>
    <xf numFmtId="49" fontId="19" fillId="7" borderId="118" xfId="4" applyNumberFormat="1" applyFont="1" applyFill="1" applyBorder="1" applyAlignment="1">
      <alignment horizontal="center"/>
    </xf>
    <xf numFmtId="169" fontId="19" fillId="4" borderId="6" xfId="0" applyNumberFormat="1" applyFont="1" applyFill="1" applyBorder="1" applyAlignment="1">
      <alignment horizontal="right"/>
    </xf>
    <xf numFmtId="169" fontId="19" fillId="5" borderId="6" xfId="0" applyNumberFormat="1" applyFont="1" applyFill="1" applyBorder="1" applyAlignment="1">
      <alignment horizontal="right"/>
    </xf>
    <xf numFmtId="169" fontId="24" fillId="4" borderId="6" xfId="0" applyNumberFormat="1" applyFont="1" applyFill="1" applyBorder="1" applyAlignment="1">
      <alignment horizontal="right"/>
    </xf>
    <xf numFmtId="49" fontId="19" fillId="0" borderId="118" xfId="4" applyNumberFormat="1" applyFont="1" applyFill="1" applyBorder="1" applyAlignment="1">
      <alignment horizontal="center"/>
    </xf>
    <xf numFmtId="169" fontId="19" fillId="7" borderId="6" xfId="0" applyNumberFormat="1" applyFont="1" applyFill="1" applyBorder="1" applyAlignment="1">
      <alignment horizontal="right"/>
    </xf>
    <xf numFmtId="49" fontId="24" fillId="0" borderId="118" xfId="4" applyNumberFormat="1" applyFont="1" applyFill="1" applyBorder="1" applyAlignment="1">
      <alignment horizontal="center"/>
    </xf>
    <xf numFmtId="169" fontId="19" fillId="0" borderId="6" xfId="0" applyNumberFormat="1" applyFont="1" applyFill="1" applyBorder="1" applyAlignment="1">
      <alignment horizontal="right"/>
    </xf>
    <xf numFmtId="49" fontId="19" fillId="7" borderId="121" xfId="4" applyNumberFormat="1" applyFont="1" applyFill="1" applyBorder="1" applyAlignment="1">
      <alignment horizontal="center"/>
    </xf>
    <xf numFmtId="169" fontId="19" fillId="7" borderId="13" xfId="0" applyNumberFormat="1" applyFont="1" applyFill="1" applyBorder="1" applyAlignment="1">
      <alignment horizontal="right"/>
    </xf>
    <xf numFmtId="49" fontId="19" fillId="0" borderId="121" xfId="4" applyNumberFormat="1" applyFont="1" applyFill="1" applyBorder="1" applyAlignment="1">
      <alignment horizontal="center"/>
    </xf>
    <xf numFmtId="169" fontId="19" fillId="4" borderId="13" xfId="0" applyNumberFormat="1" applyFont="1" applyFill="1" applyBorder="1" applyAlignment="1">
      <alignment horizontal="right"/>
    </xf>
    <xf numFmtId="49" fontId="24" fillId="0" borderId="121" xfId="4" applyNumberFormat="1" applyFont="1" applyFill="1" applyBorder="1" applyAlignment="1">
      <alignment horizontal="center"/>
    </xf>
    <xf numFmtId="169" fontId="24" fillId="4" borderId="13" xfId="0" applyNumberFormat="1" applyFont="1" applyFill="1" applyBorder="1" applyAlignment="1">
      <alignment horizontal="right"/>
    </xf>
    <xf numFmtId="49" fontId="24" fillId="0" borderId="122" xfId="4" applyNumberFormat="1" applyFont="1" applyFill="1" applyBorder="1" applyAlignment="1">
      <alignment horizontal="center"/>
    </xf>
    <xf numFmtId="169" fontId="24" fillId="4" borderId="8" xfId="0" applyNumberFormat="1" applyFont="1" applyFill="1" applyBorder="1" applyAlignment="1">
      <alignment horizontal="right"/>
    </xf>
    <xf numFmtId="49" fontId="24" fillId="7" borderId="123" xfId="4" applyNumberFormat="1" applyFont="1" applyFill="1" applyBorder="1" applyAlignment="1">
      <alignment horizontal="center"/>
    </xf>
    <xf numFmtId="169" fontId="24" fillId="7" borderId="27" xfId="0" applyNumberFormat="1" applyFont="1" applyFill="1" applyBorder="1" applyAlignment="1">
      <alignment horizontal="right"/>
    </xf>
    <xf numFmtId="49" fontId="24" fillId="0" borderId="123" xfId="4" applyNumberFormat="1" applyFont="1" applyFill="1" applyBorder="1" applyAlignment="1">
      <alignment horizontal="center"/>
    </xf>
    <xf numFmtId="169" fontId="24" fillId="5" borderId="27" xfId="0" applyNumberFormat="1" applyFont="1" applyFill="1" applyBorder="1" applyAlignment="1">
      <alignment horizontal="right"/>
    </xf>
    <xf numFmtId="169" fontId="24" fillId="4" borderId="27" xfId="0" applyNumberFormat="1" applyFont="1" applyFill="1" applyBorder="1" applyAlignment="1">
      <alignment horizontal="right"/>
    </xf>
    <xf numFmtId="0" fontId="17" fillId="0" borderId="0" xfId="0" applyFont="1" applyAlignment="1">
      <alignment horizontal="left"/>
    </xf>
    <xf numFmtId="3" fontId="11" fillId="5" borderId="63" xfId="0" applyNumberFormat="1" applyFont="1" applyFill="1" applyBorder="1" applyAlignment="1">
      <alignment horizontal="right" vertical="center"/>
    </xf>
    <xf numFmtId="0" fontId="64" fillId="0" borderId="0" xfId="5" applyFont="1"/>
    <xf numFmtId="0" fontId="29" fillId="0" borderId="0" xfId="0" applyFont="1" applyAlignment="1"/>
    <xf numFmtId="0" fontId="67" fillId="2" borderId="0" xfId="8" applyFont="1" applyFill="1"/>
    <xf numFmtId="0" fontId="66" fillId="2" borderId="0" xfId="8" applyFont="1" applyFill="1" applyBorder="1" applyAlignment="1">
      <alignment vertical="center" wrapText="1"/>
    </xf>
    <xf numFmtId="0" fontId="66" fillId="2" borderId="129" xfId="8" applyFont="1" applyFill="1" applyBorder="1" applyAlignment="1">
      <alignment vertical="center" wrapText="1"/>
    </xf>
    <xf numFmtId="0" fontId="69" fillId="2" borderId="0" xfId="8" applyFont="1" applyFill="1"/>
    <xf numFmtId="0" fontId="68" fillId="2" borderId="129" xfId="8" applyFont="1" applyFill="1" applyBorder="1" applyAlignment="1">
      <alignment vertical="center" wrapText="1"/>
    </xf>
    <xf numFmtId="0" fontId="30" fillId="2" borderId="129" xfId="8" applyFont="1" applyFill="1" applyBorder="1" applyAlignment="1">
      <alignment vertical="center" wrapText="1"/>
    </xf>
    <xf numFmtId="0" fontId="30" fillId="2" borderId="0" xfId="8" applyFont="1" applyFill="1" applyBorder="1" applyAlignment="1">
      <alignment vertical="center" wrapText="1"/>
    </xf>
    <xf numFmtId="0" fontId="33" fillId="0" borderId="0" xfId="0" applyFont="1" applyAlignment="1">
      <alignment wrapText="1"/>
    </xf>
    <xf numFmtId="0" fontId="32" fillId="0" borderId="17" xfId="0" applyFont="1" applyBorder="1" applyAlignment="1">
      <alignment horizontal="center" vertical="center" wrapText="1"/>
    </xf>
    <xf numFmtId="0" fontId="32" fillId="0" borderId="0" xfId="0" applyFont="1" applyAlignment="1">
      <alignment vertical="center" wrapText="1"/>
    </xf>
    <xf numFmtId="0" fontId="33" fillId="0" borderId="0" xfId="0" applyFont="1" applyAlignment="1">
      <alignment vertical="center"/>
    </xf>
    <xf numFmtId="0" fontId="33" fillId="0" borderId="0" xfId="0" applyFont="1" applyAlignment="1">
      <alignment vertical="center" wrapText="1"/>
    </xf>
    <xf numFmtId="0" fontId="33" fillId="0" borderId="0" xfId="0" applyFont="1" applyFill="1" applyAlignment="1">
      <alignment vertical="center"/>
    </xf>
    <xf numFmtId="0" fontId="33" fillId="0" borderId="0" xfId="0" applyFont="1" applyFill="1" applyAlignment="1">
      <alignment vertical="center" wrapText="1"/>
    </xf>
    <xf numFmtId="49" fontId="21" fillId="6" borderId="17" xfId="0" applyNumberFormat="1" applyFont="1" applyFill="1" applyBorder="1" applyAlignment="1">
      <alignment horizontal="left" vertical="center" textRotation="60" wrapText="1"/>
    </xf>
    <xf numFmtId="0" fontId="26" fillId="0" borderId="6" xfId="0" applyFont="1" applyBorder="1"/>
    <xf numFmtId="168" fontId="26" fillId="0" borderId="6" xfId="2" applyNumberFormat="1" applyFont="1" applyBorder="1"/>
    <xf numFmtId="0" fontId="26" fillId="0" borderId="7" xfId="0" applyFont="1" applyBorder="1"/>
    <xf numFmtId="0" fontId="19" fillId="4" borderId="6" xfId="4" applyFont="1" applyFill="1" applyBorder="1" applyAlignment="1">
      <alignment horizontal="right"/>
    </xf>
    <xf numFmtId="0" fontId="54" fillId="0" borderId="0" xfId="0" applyFont="1" applyAlignment="1">
      <alignment horizontal="left" wrapText="1"/>
    </xf>
    <xf numFmtId="0" fontId="71" fillId="0" borderId="0" xfId="0" applyFont="1"/>
    <xf numFmtId="0" fontId="61" fillId="0" borderId="0" xfId="4" applyFont="1"/>
    <xf numFmtId="49" fontId="45" fillId="4" borderId="0" xfId="4" applyNumberFormat="1" applyFont="1" applyFill="1" applyAlignment="1">
      <alignment vertical="center"/>
    </xf>
    <xf numFmtId="0" fontId="72" fillId="4" borderId="0" xfId="4" applyFont="1" applyFill="1" applyAlignment="1">
      <alignment horizontal="left"/>
    </xf>
    <xf numFmtId="0" fontId="73" fillId="4" borderId="0" xfId="4" applyFont="1" applyFill="1" applyAlignment="1">
      <alignment horizontal="left"/>
    </xf>
    <xf numFmtId="0" fontId="74" fillId="0" borderId="0" xfId="4" applyFont="1"/>
    <xf numFmtId="0" fontId="34" fillId="4" borderId="115" xfId="0" applyFont="1" applyFill="1" applyBorder="1" applyAlignment="1">
      <alignment horizontal="right"/>
    </xf>
    <xf numFmtId="0" fontId="75" fillId="0" borderId="0" xfId="0" applyFont="1"/>
    <xf numFmtId="0" fontId="0" fillId="0" borderId="0" xfId="0" applyFill="1" applyBorder="1"/>
    <xf numFmtId="49" fontId="21" fillId="0" borderId="0" xfId="0" applyNumberFormat="1" applyFont="1" applyFill="1" applyBorder="1" applyAlignment="1">
      <alignment vertical="center"/>
    </xf>
    <xf numFmtId="49" fontId="60" fillId="0" borderId="0" xfId="0" applyNumberFormat="1" applyFont="1" applyFill="1" applyBorder="1" applyAlignment="1">
      <alignment horizontal="left"/>
    </xf>
    <xf numFmtId="0" fontId="19" fillId="4" borderId="8" xfId="0" applyFont="1" applyFill="1" applyBorder="1" applyAlignment="1">
      <alignment horizontal="right"/>
    </xf>
    <xf numFmtId="0" fontId="38" fillId="4" borderId="0" xfId="0" applyFont="1" applyFill="1" applyAlignment="1">
      <alignment horizontal="left"/>
    </xf>
    <xf numFmtId="0" fontId="17" fillId="0" borderId="0" xfId="0" applyFont="1" applyAlignment="1">
      <alignment vertical="top"/>
    </xf>
    <xf numFmtId="3" fontId="19" fillId="5" borderId="64" xfId="0" applyNumberFormat="1" applyFont="1" applyFill="1" applyBorder="1" applyAlignment="1">
      <alignment horizontal="right"/>
    </xf>
    <xf numFmtId="3" fontId="19" fillId="4" borderId="0" xfId="0" applyNumberFormat="1" applyFont="1" applyFill="1" applyAlignment="1">
      <alignment horizontal="left"/>
    </xf>
    <xf numFmtId="3" fontId="19" fillId="4" borderId="63" xfId="0" applyNumberFormat="1" applyFont="1" applyFill="1" applyBorder="1" applyAlignment="1">
      <alignment horizontal="right"/>
    </xf>
    <xf numFmtId="3" fontId="19" fillId="5" borderId="63" xfId="0" applyNumberFormat="1" applyFont="1" applyFill="1" applyBorder="1" applyAlignment="1">
      <alignment horizontal="right"/>
    </xf>
    <xf numFmtId="3" fontId="24" fillId="5" borderId="6" xfId="0" applyNumberFormat="1" applyFont="1" applyFill="1" applyBorder="1" applyAlignment="1">
      <alignment horizontal="right"/>
    </xf>
    <xf numFmtId="3" fontId="24" fillId="5" borderId="7" xfId="0" applyNumberFormat="1" applyFont="1" applyFill="1" applyBorder="1" applyAlignment="1">
      <alignment horizontal="right"/>
    </xf>
    <xf numFmtId="3" fontId="24" fillId="4" borderId="46" xfId="0" applyNumberFormat="1" applyFont="1" applyFill="1" applyBorder="1" applyAlignment="1">
      <alignment horizontal="right"/>
    </xf>
    <xf numFmtId="3" fontId="19" fillId="4" borderId="0" xfId="0" applyNumberFormat="1" applyFont="1" applyFill="1" applyBorder="1" applyAlignment="1">
      <alignment horizontal="right"/>
    </xf>
    <xf numFmtId="0" fontId="11" fillId="4" borderId="0" xfId="0" applyFont="1" applyFill="1" applyAlignment="1">
      <alignment horizontal="left"/>
    </xf>
    <xf numFmtId="0" fontId="17" fillId="0" borderId="0" xfId="0" applyFont="1" applyAlignment="1">
      <alignment horizontal="center"/>
    </xf>
    <xf numFmtId="0" fontId="74" fillId="0" borderId="0" xfId="0" applyFont="1" applyAlignment="1">
      <alignment horizontal="left"/>
    </xf>
    <xf numFmtId="3" fontId="19" fillId="5" borderId="13" xfId="0" applyNumberFormat="1" applyFont="1" applyFill="1" applyBorder="1" applyAlignment="1">
      <alignment horizontal="right"/>
    </xf>
    <xf numFmtId="3" fontId="19" fillId="4" borderId="13" xfId="0" applyNumberFormat="1" applyFont="1" applyFill="1" applyBorder="1" applyAlignment="1">
      <alignment horizontal="right"/>
    </xf>
    <xf numFmtId="49" fontId="27" fillId="4" borderId="14" xfId="0" applyNumberFormat="1" applyFont="1" applyFill="1" applyBorder="1" applyAlignment="1">
      <alignment horizontal="left" vertical="center"/>
    </xf>
    <xf numFmtId="0" fontId="76" fillId="0" borderId="0" xfId="4" applyFont="1"/>
    <xf numFmtId="0" fontId="75" fillId="0" borderId="0" xfId="0" applyFont="1" applyAlignment="1">
      <alignment vertical="center"/>
    </xf>
    <xf numFmtId="3" fontId="11" fillId="4" borderId="7" xfId="0" applyNumberFormat="1" applyFont="1" applyFill="1" applyBorder="1" applyAlignment="1">
      <alignment horizontal="right" vertical="center"/>
    </xf>
    <xf numFmtId="49" fontId="22" fillId="0" borderId="0" xfId="0" applyNumberFormat="1" applyFont="1" applyFill="1" applyBorder="1" applyAlignment="1">
      <alignment horizontal="left" wrapText="1"/>
    </xf>
    <xf numFmtId="49" fontId="77" fillId="0" borderId="0" xfId="0" applyNumberFormat="1" applyFont="1" applyFill="1" applyBorder="1" applyAlignment="1">
      <alignment horizontal="left" wrapText="1"/>
    </xf>
    <xf numFmtId="0" fontId="78" fillId="4" borderId="0" xfId="0" applyFont="1" applyFill="1" applyAlignment="1">
      <alignment horizontal="left"/>
    </xf>
    <xf numFmtId="0" fontId="79" fillId="4" borderId="0" xfId="0" applyFont="1" applyFill="1" applyAlignment="1">
      <alignment horizontal="left" vertical="top"/>
    </xf>
    <xf numFmtId="0" fontId="74" fillId="0" borderId="0" xfId="5" applyFont="1"/>
    <xf numFmtId="0" fontId="78" fillId="0" borderId="0" xfId="4" applyFont="1" applyFill="1" applyBorder="1" applyAlignment="1">
      <alignment horizontal="left" vertical="center"/>
    </xf>
    <xf numFmtId="49" fontId="21" fillId="6" borderId="60" xfId="0" applyNumberFormat="1" applyFont="1" applyFill="1" applyBorder="1" applyAlignment="1">
      <alignment horizontal="center" vertical="center"/>
    </xf>
    <xf numFmtId="49" fontId="21" fillId="6" borderId="17" xfId="0" applyNumberFormat="1" applyFont="1" applyFill="1" applyBorder="1" applyAlignment="1">
      <alignment horizontal="left" wrapText="1"/>
    </xf>
    <xf numFmtId="49" fontId="21" fillId="6" borderId="69" xfId="0" applyNumberFormat="1" applyFont="1" applyFill="1" applyBorder="1" applyAlignment="1">
      <alignment horizontal="center" vertical="center"/>
    </xf>
    <xf numFmtId="0" fontId="21" fillId="6" borderId="60" xfId="0" applyFont="1" applyFill="1" applyBorder="1" applyAlignment="1">
      <alignment horizontal="left"/>
    </xf>
    <xf numFmtId="49" fontId="21" fillId="6" borderId="60" xfId="0" applyNumberFormat="1" applyFont="1" applyFill="1" applyBorder="1" applyAlignment="1">
      <alignment horizontal="center"/>
    </xf>
    <xf numFmtId="0" fontId="21" fillId="6" borderId="60" xfId="0" applyFont="1" applyFill="1" applyBorder="1" applyAlignment="1">
      <alignment horizontal="center" vertical="center"/>
    </xf>
    <xf numFmtId="0" fontId="18" fillId="6" borderId="60" xfId="0" applyFont="1" applyFill="1" applyBorder="1" applyAlignment="1">
      <alignment horizontal="left"/>
    </xf>
    <xf numFmtId="49" fontId="21" fillId="6" borderId="5" xfId="0" applyNumberFormat="1" applyFont="1" applyFill="1" applyBorder="1" applyAlignment="1">
      <alignment horizontal="left"/>
    </xf>
    <xf numFmtId="49" fontId="21" fillId="6" borderId="10" xfId="0" applyNumberFormat="1" applyFont="1" applyFill="1" applyBorder="1" applyAlignment="1">
      <alignment horizontal="left"/>
    </xf>
    <xf numFmtId="49" fontId="21" fillId="6" borderId="119" xfId="0" applyNumberFormat="1" applyFont="1" applyFill="1" applyBorder="1" applyAlignment="1">
      <alignment horizontal="right" vertical="center" wrapText="1"/>
    </xf>
    <xf numFmtId="49" fontId="21" fillId="6" borderId="18" xfId="0" applyNumberFormat="1" applyFont="1" applyFill="1" applyBorder="1" applyAlignment="1">
      <alignment horizontal="left"/>
    </xf>
    <xf numFmtId="49" fontId="21" fillId="6" borderId="75" xfId="0" applyNumberFormat="1" applyFont="1" applyFill="1" applyBorder="1" applyAlignment="1">
      <alignment horizontal="left"/>
    </xf>
    <xf numFmtId="49" fontId="21" fillId="6" borderId="76" xfId="0" applyNumberFormat="1" applyFont="1" applyFill="1" applyBorder="1" applyAlignment="1">
      <alignment horizontal="left"/>
    </xf>
    <xf numFmtId="49" fontId="21" fillId="6" borderId="19" xfId="0" applyNumberFormat="1" applyFont="1" applyFill="1" applyBorder="1" applyAlignment="1">
      <alignment horizontal="left"/>
    </xf>
    <xf numFmtId="49" fontId="21" fillId="6" borderId="17" xfId="0" applyNumberFormat="1" applyFont="1" applyFill="1" applyBorder="1" applyAlignment="1">
      <alignment horizontal="left"/>
    </xf>
    <xf numFmtId="49" fontId="21" fillId="6" borderId="17" xfId="0" applyNumberFormat="1" applyFont="1" applyFill="1" applyBorder="1" applyAlignment="1">
      <alignment horizontal="center" vertical="center"/>
    </xf>
    <xf numFmtId="49" fontId="21" fillId="6" borderId="17" xfId="0" applyNumberFormat="1" applyFont="1" applyFill="1" applyBorder="1" applyAlignment="1">
      <alignment horizontal="center"/>
    </xf>
    <xf numFmtId="49" fontId="21" fillId="6" borderId="114" xfId="0" applyNumberFormat="1" applyFont="1" applyFill="1" applyBorder="1" applyAlignment="1">
      <alignment horizontal="center" vertical="center"/>
    </xf>
    <xf numFmtId="49" fontId="21" fillId="6" borderId="15" xfId="0" applyNumberFormat="1" applyFont="1" applyFill="1" applyBorder="1" applyAlignment="1">
      <alignment horizontal="center" vertical="center"/>
    </xf>
    <xf numFmtId="49" fontId="21" fillId="6" borderId="113" xfId="0" applyNumberFormat="1" applyFont="1" applyFill="1" applyBorder="1" applyAlignment="1">
      <alignment horizontal="center"/>
    </xf>
    <xf numFmtId="49" fontId="21" fillId="6" borderId="109" xfId="0" applyNumberFormat="1" applyFont="1" applyFill="1" applyBorder="1" applyAlignment="1">
      <alignment horizontal="center" vertical="center"/>
    </xf>
    <xf numFmtId="49" fontId="21" fillId="6" borderId="99" xfId="0" applyNumberFormat="1" applyFont="1" applyFill="1" applyBorder="1" applyAlignment="1">
      <alignment horizontal="center"/>
    </xf>
    <xf numFmtId="49" fontId="21" fillId="6" borderId="5" xfId="0" applyNumberFormat="1" applyFont="1" applyFill="1" applyBorder="1" applyAlignment="1">
      <alignment wrapText="1"/>
    </xf>
    <xf numFmtId="49" fontId="21" fillId="6" borderId="5" xfId="0" applyNumberFormat="1" applyFont="1" applyFill="1" applyBorder="1" applyAlignment="1"/>
    <xf numFmtId="49" fontId="21" fillId="6" borderId="10" xfId="0" applyNumberFormat="1" applyFont="1" applyFill="1" applyBorder="1" applyAlignment="1"/>
    <xf numFmtId="49" fontId="21" fillId="6" borderId="98" xfId="0" applyNumberFormat="1" applyFont="1" applyFill="1" applyBorder="1" applyAlignment="1">
      <alignment horizontal="center" vertical="center"/>
    </xf>
    <xf numFmtId="49" fontId="21" fillId="6" borderId="96" xfId="0" applyNumberFormat="1" applyFont="1" applyFill="1" applyBorder="1" applyAlignment="1">
      <alignment horizontal="center" vertical="center"/>
    </xf>
    <xf numFmtId="49" fontId="21" fillId="6" borderId="60" xfId="0" applyNumberFormat="1" applyFont="1" applyFill="1" applyBorder="1" applyAlignment="1">
      <alignment horizontal="left"/>
    </xf>
    <xf numFmtId="49" fontId="21" fillId="6" borderId="95" xfId="0" applyNumberFormat="1" applyFont="1" applyFill="1" applyBorder="1" applyAlignment="1">
      <alignment horizontal="center"/>
    </xf>
    <xf numFmtId="49" fontId="21" fillId="6" borderId="84" xfId="0" applyNumberFormat="1" applyFont="1" applyFill="1" applyBorder="1" applyAlignment="1">
      <alignment horizontal="center" vertical="center"/>
    </xf>
    <xf numFmtId="49" fontId="21" fillId="6" borderId="20" xfId="0" applyNumberFormat="1" applyFont="1" applyFill="1" applyBorder="1" applyAlignment="1">
      <alignment horizontal="center" vertical="center"/>
    </xf>
    <xf numFmtId="49" fontId="21" fillId="6" borderId="82" xfId="0" applyNumberFormat="1" applyFont="1" applyFill="1" applyBorder="1" applyAlignment="1">
      <alignment horizontal="center" vertical="center"/>
    </xf>
    <xf numFmtId="49" fontId="21" fillId="6" borderId="4" xfId="0" applyNumberFormat="1" applyFont="1" applyFill="1" applyBorder="1" applyAlignment="1">
      <alignment horizontal="center" vertical="center"/>
    </xf>
    <xf numFmtId="49" fontId="21" fillId="6" borderId="62" xfId="0" applyNumberFormat="1" applyFont="1" applyFill="1" applyBorder="1" applyAlignment="1">
      <alignment horizontal="center"/>
    </xf>
    <xf numFmtId="49" fontId="21" fillId="6" borderId="83" xfId="0" applyNumberFormat="1" applyFont="1" applyFill="1" applyBorder="1" applyAlignment="1">
      <alignment horizontal="center" vertical="center"/>
    </xf>
    <xf numFmtId="49" fontId="21" fillId="6" borderId="80" xfId="0" applyNumberFormat="1" applyFont="1" applyFill="1" applyBorder="1" applyAlignment="1">
      <alignment horizontal="center" vertical="center"/>
    </xf>
    <xf numFmtId="3" fontId="21" fillId="6" borderId="17" xfId="0" applyNumberFormat="1" applyFont="1" applyFill="1" applyBorder="1" applyAlignment="1">
      <alignment horizontal="center"/>
    </xf>
    <xf numFmtId="0" fontId="22" fillId="11" borderId="17" xfId="0" applyFont="1" applyFill="1" applyBorder="1" applyAlignment="1">
      <alignment horizontal="left" vertical="center" wrapText="1"/>
    </xf>
    <xf numFmtId="0" fontId="21" fillId="11" borderId="17" xfId="0" applyFont="1" applyFill="1" applyBorder="1" applyAlignment="1">
      <alignment vertical="center" wrapText="1"/>
    </xf>
    <xf numFmtId="0" fontId="58" fillId="11" borderId="17" xfId="0" applyFont="1" applyFill="1" applyBorder="1" applyAlignment="1">
      <alignment vertical="center" wrapText="1"/>
    </xf>
    <xf numFmtId="0" fontId="21" fillId="11" borderId="17" xfId="0" applyFont="1" applyFill="1" applyBorder="1" applyAlignment="1">
      <alignment horizontal="center" vertical="center" wrapText="1"/>
    </xf>
    <xf numFmtId="0" fontId="56" fillId="11" borderId="17" xfId="0" applyFont="1" applyFill="1" applyBorder="1" applyAlignment="1">
      <alignment horizontal="center" vertical="center" wrapText="1"/>
    </xf>
    <xf numFmtId="0" fontId="22" fillId="11" borderId="17" xfId="0" applyFont="1" applyFill="1" applyBorder="1" applyAlignment="1">
      <alignment vertical="center"/>
    </xf>
    <xf numFmtId="0" fontId="22" fillId="11" borderId="17" xfId="0" applyFont="1" applyFill="1" applyBorder="1" applyAlignment="1">
      <alignment vertical="center" wrapText="1"/>
    </xf>
    <xf numFmtId="0" fontId="19" fillId="5" borderId="116" xfId="0" applyFont="1" applyFill="1" applyBorder="1" applyAlignment="1">
      <alignment horizontal="right"/>
    </xf>
    <xf numFmtId="0" fontId="19" fillId="4" borderId="116" xfId="0" applyFont="1" applyFill="1" applyBorder="1" applyAlignment="1">
      <alignment horizontal="right"/>
    </xf>
    <xf numFmtId="49" fontId="21" fillId="6" borderId="60" xfId="0" applyNumberFormat="1" applyFont="1" applyFill="1" applyBorder="1" applyAlignment="1"/>
    <xf numFmtId="0" fontId="21" fillId="12" borderId="127" xfId="5" applyFont="1" applyFill="1" applyBorder="1" applyAlignment="1">
      <alignment vertical="center"/>
    </xf>
    <xf numFmtId="0" fontId="21" fillId="12" borderId="91" xfId="5" applyFont="1" applyFill="1" applyBorder="1" applyAlignment="1">
      <alignment vertical="center"/>
    </xf>
    <xf numFmtId="0" fontId="28" fillId="12" borderId="17" xfId="5" applyFont="1" applyFill="1" applyBorder="1" applyAlignment="1">
      <alignment horizontal="center" vertical="center"/>
    </xf>
    <xf numFmtId="0" fontId="28" fillId="12" borderId="128" xfId="5" applyFont="1" applyFill="1" applyBorder="1" applyAlignment="1">
      <alignment horizontal="center" vertical="center"/>
    </xf>
    <xf numFmtId="0" fontId="28" fillId="11" borderId="127" xfId="5" applyFont="1" applyFill="1" applyBorder="1" applyAlignment="1">
      <alignment vertical="center"/>
    </xf>
    <xf numFmtId="0" fontId="28" fillId="12" borderId="127" xfId="5" applyFont="1" applyFill="1" applyBorder="1" applyAlignment="1">
      <alignment vertical="center"/>
    </xf>
    <xf numFmtId="0" fontId="28" fillId="12" borderId="91" xfId="5" applyFont="1" applyFill="1" applyBorder="1" applyAlignment="1">
      <alignment vertical="center"/>
    </xf>
    <xf numFmtId="3" fontId="11" fillId="5" borderId="64" xfId="0" applyNumberFormat="1" applyFont="1" applyFill="1" applyBorder="1" applyAlignment="1">
      <alignment horizontal="right" vertical="center"/>
    </xf>
    <xf numFmtId="49" fontId="21" fillId="6" borderId="60" xfId="0" applyNumberFormat="1" applyFont="1" applyFill="1" applyBorder="1" applyAlignment="1">
      <alignment wrapText="1"/>
    </xf>
    <xf numFmtId="3" fontId="11" fillId="4" borderId="64" xfId="0" applyNumberFormat="1" applyFont="1" applyFill="1" applyBorder="1" applyAlignment="1">
      <alignment horizontal="right"/>
    </xf>
    <xf numFmtId="49" fontId="21" fillId="6" borderId="17" xfId="0" applyNumberFormat="1" applyFont="1" applyFill="1" applyBorder="1" applyAlignment="1">
      <alignment horizontal="left" vertical="center" wrapText="1"/>
    </xf>
    <xf numFmtId="0" fontId="21" fillId="10" borderId="60" xfId="0" applyFont="1" applyFill="1" applyBorder="1" applyAlignment="1">
      <alignment horizontal="center"/>
    </xf>
    <xf numFmtId="0" fontId="69" fillId="0" borderId="0" xfId="0" applyFont="1"/>
    <xf numFmtId="0" fontId="19" fillId="5" borderId="133" xfId="0" applyFont="1" applyFill="1" applyBorder="1" applyAlignment="1">
      <alignment horizontal="right"/>
    </xf>
    <xf numFmtId="0" fontId="19" fillId="5" borderId="134" xfId="0" applyFont="1" applyFill="1" applyBorder="1" applyAlignment="1">
      <alignment horizontal="right"/>
    </xf>
    <xf numFmtId="0" fontId="19" fillId="4" borderId="135" xfId="0" applyFont="1" applyFill="1" applyBorder="1" applyAlignment="1">
      <alignment horizontal="right"/>
    </xf>
    <xf numFmtId="0" fontId="19" fillId="5" borderId="135" xfId="0" applyFont="1" applyFill="1" applyBorder="1" applyAlignment="1">
      <alignment horizontal="right"/>
    </xf>
    <xf numFmtId="49" fontId="21" fillId="6" borderId="119" xfId="0" applyNumberFormat="1" applyFont="1" applyFill="1" applyBorder="1" applyAlignment="1">
      <alignment horizontal="center" vertical="center" wrapText="1"/>
    </xf>
    <xf numFmtId="49" fontId="21" fillId="0" borderId="47" xfId="0" applyNumberFormat="1" applyFont="1" applyFill="1" applyBorder="1" applyAlignment="1">
      <alignment horizontal="left" vertical="center" textRotation="60" wrapText="1"/>
    </xf>
    <xf numFmtId="49" fontId="21" fillId="6" borderId="25" xfId="0" applyNumberFormat="1" applyFont="1" applyFill="1" applyBorder="1" applyAlignment="1">
      <alignment horizontal="left" vertical="center" textRotation="60" wrapText="1"/>
    </xf>
    <xf numFmtId="49" fontId="24" fillId="13" borderId="136" xfId="4" applyNumberFormat="1" applyFont="1" applyFill="1" applyBorder="1" applyAlignment="1">
      <alignment horizontal="center"/>
    </xf>
    <xf numFmtId="169" fontId="24" fillId="7" borderId="120" xfId="0" applyNumberFormat="1" applyFont="1" applyFill="1" applyBorder="1" applyAlignment="1">
      <alignment horizontal="right"/>
    </xf>
    <xf numFmtId="49" fontId="24" fillId="13" borderId="123" xfId="4" applyNumberFormat="1" applyFont="1" applyFill="1" applyBorder="1" applyAlignment="1">
      <alignment horizontal="center"/>
    </xf>
    <xf numFmtId="49" fontId="24" fillId="13" borderId="122" xfId="4" applyNumberFormat="1" applyFont="1" applyFill="1" applyBorder="1" applyAlignment="1">
      <alignment horizontal="center"/>
    </xf>
    <xf numFmtId="169" fontId="24" fillId="7" borderId="8" xfId="0" applyNumberFormat="1" applyFont="1" applyFill="1" applyBorder="1" applyAlignment="1">
      <alignment horizontal="right"/>
    </xf>
    <xf numFmtId="49" fontId="24" fillId="7" borderId="122" xfId="4" applyNumberFormat="1" applyFont="1" applyFill="1" applyBorder="1" applyAlignment="1">
      <alignment horizontal="center"/>
    </xf>
    <xf numFmtId="0" fontId="24" fillId="7" borderId="8" xfId="0" applyFont="1" applyFill="1" applyBorder="1" applyAlignment="1">
      <alignment horizontal="right"/>
    </xf>
    <xf numFmtId="49" fontId="19" fillId="4" borderId="0" xfId="0" applyNumberFormat="1" applyFont="1" applyFill="1" applyAlignment="1">
      <alignment horizontal="center" vertical="center"/>
    </xf>
    <xf numFmtId="166" fontId="19" fillId="5" borderId="64" xfId="0" applyNumberFormat="1" applyFont="1" applyFill="1" applyBorder="1" applyAlignment="1">
      <alignment horizontal="right"/>
    </xf>
    <xf numFmtId="166" fontId="19" fillId="5" borderId="7" xfId="0" applyNumberFormat="1" applyFont="1" applyFill="1" applyBorder="1" applyAlignment="1">
      <alignment horizontal="right"/>
    </xf>
    <xf numFmtId="166" fontId="24" fillId="4" borderId="7" xfId="0" applyNumberFormat="1" applyFont="1" applyFill="1" applyBorder="1" applyAlignment="1">
      <alignment horizontal="right"/>
    </xf>
    <xf numFmtId="166" fontId="19" fillId="4" borderId="7" xfId="0" applyNumberFormat="1" applyFont="1" applyFill="1" applyBorder="1" applyAlignment="1">
      <alignment horizontal="right"/>
    </xf>
    <xf numFmtId="166" fontId="19" fillId="4" borderId="63" xfId="0" applyNumberFormat="1" applyFont="1" applyFill="1" applyBorder="1" applyAlignment="1">
      <alignment horizontal="right"/>
    </xf>
    <xf numFmtId="166" fontId="19" fillId="4" borderId="6" xfId="0" applyNumberFormat="1" applyFont="1" applyFill="1" applyBorder="1" applyAlignment="1">
      <alignment horizontal="right"/>
    </xf>
    <xf numFmtId="166" fontId="24" fillId="4" borderId="6" xfId="0" applyNumberFormat="1" applyFont="1" applyFill="1" applyBorder="1" applyAlignment="1">
      <alignment horizontal="right"/>
    </xf>
    <xf numFmtId="166" fontId="19" fillId="5" borderId="63" xfId="0" applyNumberFormat="1" applyFont="1" applyFill="1" applyBorder="1" applyAlignment="1">
      <alignment horizontal="right"/>
    </xf>
    <xf numFmtId="166" fontId="19" fillId="5" borderId="6" xfId="0" applyNumberFormat="1" applyFont="1" applyFill="1" applyBorder="1" applyAlignment="1">
      <alignment horizontal="right"/>
    </xf>
    <xf numFmtId="0" fontId="15" fillId="0" borderId="0" xfId="0" applyFont="1" applyAlignment="1"/>
    <xf numFmtId="0" fontId="15" fillId="0" borderId="0" xfId="0" applyFont="1" applyAlignment="1">
      <alignment horizontal="left" wrapText="1"/>
    </xf>
    <xf numFmtId="0" fontId="21" fillId="10" borderId="80" xfId="0" applyFont="1" applyFill="1" applyBorder="1" applyAlignment="1">
      <alignment horizontal="center"/>
    </xf>
    <xf numFmtId="0" fontId="29" fillId="0" borderId="138" xfId="0" applyNumberFormat="1" applyFont="1" applyBorder="1"/>
    <xf numFmtId="0" fontId="29" fillId="0" borderId="139" xfId="0" applyNumberFormat="1" applyFont="1" applyBorder="1"/>
    <xf numFmtId="0" fontId="19" fillId="5" borderId="140" xfId="0" applyFont="1" applyFill="1" applyBorder="1" applyAlignment="1">
      <alignment horizontal="center"/>
    </xf>
    <xf numFmtId="0" fontId="19" fillId="4" borderId="117" xfId="0" applyFont="1" applyFill="1" applyBorder="1" applyAlignment="1">
      <alignment horizontal="center"/>
    </xf>
    <xf numFmtId="0" fontId="19" fillId="4" borderId="118" xfId="0" applyFont="1" applyFill="1" applyBorder="1" applyAlignment="1">
      <alignment horizontal="right"/>
    </xf>
    <xf numFmtId="0" fontId="19" fillId="5" borderId="141" xfId="0" applyFont="1" applyFill="1" applyBorder="1" applyAlignment="1">
      <alignment horizontal="center"/>
    </xf>
    <xf numFmtId="0" fontId="19" fillId="5" borderId="118" xfId="0" applyFont="1" applyFill="1" applyBorder="1" applyAlignment="1">
      <alignment horizontal="right"/>
    </xf>
    <xf numFmtId="0" fontId="29" fillId="11" borderId="17" xfId="0" applyFont="1" applyFill="1" applyBorder="1" applyAlignment="1">
      <alignment horizontal="center" wrapText="1"/>
    </xf>
    <xf numFmtId="0" fontId="0" fillId="0" borderId="47" xfId="0" applyBorder="1" applyAlignment="1">
      <alignment horizontal="center" vertical="center"/>
    </xf>
    <xf numFmtId="0" fontId="22" fillId="0" borderId="122" xfId="0" applyNumberFormat="1" applyFont="1" applyFill="1" applyBorder="1"/>
    <xf numFmtId="0" fontId="22" fillId="0" borderId="8" xfId="0" applyNumberFormat="1" applyFont="1" applyFill="1" applyBorder="1"/>
    <xf numFmtId="0" fontId="21" fillId="10" borderId="17" xfId="0" applyFont="1" applyFill="1" applyBorder="1" applyAlignment="1">
      <alignment horizontal="center"/>
    </xf>
    <xf numFmtId="0" fontId="0" fillId="0" borderId="121" xfId="0" applyNumberFormat="1" applyBorder="1"/>
    <xf numFmtId="0" fontId="0" fillId="0" borderId="13" xfId="0" applyNumberFormat="1" applyBorder="1"/>
    <xf numFmtId="0" fontId="21" fillId="0" borderId="0" xfId="0" applyFont="1" applyFill="1" applyBorder="1" applyAlignment="1">
      <alignment vertical="center"/>
    </xf>
    <xf numFmtId="0" fontId="6" fillId="0" borderId="0" xfId="0" applyFont="1" applyFill="1" applyBorder="1" applyAlignment="1">
      <alignment vertical="center"/>
    </xf>
    <xf numFmtId="0" fontId="7" fillId="0" borderId="0" xfId="0" applyFont="1" applyFill="1" applyBorder="1" applyAlignment="1"/>
    <xf numFmtId="0" fontId="8" fillId="0" borderId="0" xfId="0" applyFont="1" applyFill="1" applyBorder="1"/>
    <xf numFmtId="0" fontId="9" fillId="0" borderId="0" xfId="0" applyFont="1" applyFill="1" applyBorder="1"/>
    <xf numFmtId="0" fontId="11" fillId="2" borderId="1" xfId="0" applyFont="1" applyFill="1" applyBorder="1"/>
    <xf numFmtId="0" fontId="11" fillId="2" borderId="2" xfId="0" applyFont="1" applyFill="1" applyBorder="1"/>
    <xf numFmtId="0" fontId="21" fillId="11" borderId="17" xfId="0" applyFont="1" applyFill="1" applyBorder="1" applyAlignment="1">
      <alignment horizontal="right" vertical="top" wrapText="1"/>
    </xf>
    <xf numFmtId="0" fontId="80" fillId="11" borderId="17" xfId="0" applyFont="1" applyFill="1" applyBorder="1" applyAlignment="1">
      <alignment horizontal="right" vertical="top" wrapText="1"/>
    </xf>
    <xf numFmtId="0" fontId="21" fillId="11" borderId="26" xfId="0" applyFont="1" applyFill="1" applyBorder="1"/>
    <xf numFmtId="3" fontId="21" fillId="13" borderId="64" xfId="0" applyNumberFormat="1" applyFont="1" applyFill="1" applyBorder="1" applyAlignment="1">
      <alignment horizontal="right"/>
    </xf>
    <xf numFmtId="3" fontId="21" fillId="13" borderId="7" xfId="0" applyNumberFormat="1" applyFont="1" applyFill="1" applyBorder="1" applyAlignment="1">
      <alignment horizontal="right"/>
    </xf>
    <xf numFmtId="3" fontId="21" fillId="13" borderId="7" xfId="2" applyNumberFormat="1" applyFont="1" applyFill="1" applyBorder="1" applyAlignment="1">
      <alignment horizontal="right"/>
    </xf>
    <xf numFmtId="2" fontId="21" fillId="13" borderId="144" xfId="2" applyNumberFormat="1" applyFont="1" applyFill="1" applyBorder="1" applyAlignment="1">
      <alignment horizontal="right"/>
    </xf>
    <xf numFmtId="0" fontId="21" fillId="11" borderId="19" xfId="0" applyFont="1" applyFill="1" applyBorder="1" applyAlignment="1">
      <alignment horizontal="left" indent="6"/>
    </xf>
    <xf numFmtId="3" fontId="21" fillId="13" borderId="63" xfId="0" applyNumberFormat="1" applyFont="1" applyFill="1" applyBorder="1" applyAlignment="1">
      <alignment horizontal="right"/>
    </xf>
    <xf numFmtId="3" fontId="21" fillId="13" borderId="6" xfId="0" applyNumberFormat="1" applyFont="1" applyFill="1" applyBorder="1" applyAlignment="1">
      <alignment horizontal="right"/>
    </xf>
    <xf numFmtId="3" fontId="21" fillId="13" borderId="6" xfId="2" applyNumberFormat="1" applyFont="1" applyFill="1" applyBorder="1" applyAlignment="1">
      <alignment horizontal="right"/>
    </xf>
    <xf numFmtId="2" fontId="21" fillId="13" borderId="104" xfId="2" applyNumberFormat="1" applyFont="1" applyFill="1" applyBorder="1" applyAlignment="1">
      <alignment horizontal="right"/>
    </xf>
    <xf numFmtId="0" fontId="21" fillId="11" borderId="108" xfId="0" applyFont="1" applyFill="1" applyBorder="1" applyAlignment="1">
      <alignment horizontal="left" indent="6"/>
    </xf>
    <xf numFmtId="3" fontId="21" fillId="13" borderId="116" xfId="0" applyNumberFormat="1" applyFont="1" applyFill="1" applyBorder="1" applyAlignment="1">
      <alignment horizontal="right"/>
    </xf>
    <xf numFmtId="3" fontId="21" fillId="13" borderId="13" xfId="0" applyNumberFormat="1" applyFont="1" applyFill="1" applyBorder="1" applyAlignment="1">
      <alignment horizontal="right"/>
    </xf>
    <xf numFmtId="3" fontId="21" fillId="13" borderId="13" xfId="2" applyNumberFormat="1" applyFont="1" applyFill="1" applyBorder="1" applyAlignment="1">
      <alignment horizontal="right"/>
    </xf>
    <xf numFmtId="2" fontId="21" fillId="13" borderId="145" xfId="2" applyNumberFormat="1" applyFont="1" applyFill="1" applyBorder="1" applyAlignment="1">
      <alignment horizontal="right"/>
    </xf>
    <xf numFmtId="0" fontId="21" fillId="11" borderId="26" xfId="0" applyFont="1" applyFill="1" applyBorder="1" applyAlignment="1">
      <alignment horizontal="left" indent="2"/>
    </xf>
    <xf numFmtId="3" fontId="21" fillId="0" borderId="46" xfId="0" applyNumberFormat="1" applyFont="1" applyFill="1" applyBorder="1" applyAlignment="1">
      <alignment horizontal="right"/>
    </xf>
    <xf numFmtId="3" fontId="21" fillId="0" borderId="8" xfId="0" applyNumberFormat="1" applyFont="1" applyFill="1" applyBorder="1" applyAlignment="1">
      <alignment horizontal="right"/>
    </xf>
    <xf numFmtId="3" fontId="21" fillId="0" borderId="8" xfId="2" applyNumberFormat="1" applyFont="1" applyFill="1" applyBorder="1" applyAlignment="1">
      <alignment horizontal="right"/>
    </xf>
    <xf numFmtId="2" fontId="21" fillId="0" borderId="101" xfId="2" applyNumberFormat="1" applyFont="1" applyFill="1" applyBorder="1" applyAlignment="1">
      <alignment horizontal="right"/>
    </xf>
    <xf numFmtId="3" fontId="21" fillId="11" borderId="19" xfId="0" applyNumberFormat="1" applyFont="1" applyFill="1" applyBorder="1" applyAlignment="1">
      <alignment horizontal="left" indent="6"/>
    </xf>
    <xf numFmtId="3" fontId="21" fillId="0" borderId="63" xfId="0" applyNumberFormat="1" applyFont="1" applyFill="1" applyBorder="1" applyAlignment="1">
      <alignment horizontal="right"/>
    </xf>
    <xf numFmtId="3" fontId="21" fillId="0" borderId="6" xfId="0" applyNumberFormat="1" applyFont="1" applyFill="1" applyBorder="1" applyAlignment="1">
      <alignment horizontal="right"/>
    </xf>
    <xf numFmtId="3" fontId="21" fillId="0" borderId="6" xfId="2" applyNumberFormat="1" applyFont="1" applyFill="1" applyBorder="1" applyAlignment="1">
      <alignment horizontal="right"/>
    </xf>
    <xf numFmtId="2" fontId="21" fillId="0" borderId="104" xfId="2" applyNumberFormat="1" applyFont="1" applyFill="1" applyBorder="1" applyAlignment="1">
      <alignment horizontal="right"/>
    </xf>
    <xf numFmtId="3" fontId="21" fillId="11" borderId="108" xfId="0" applyNumberFormat="1" applyFont="1" applyFill="1" applyBorder="1" applyAlignment="1">
      <alignment horizontal="left" indent="6"/>
    </xf>
    <xf numFmtId="0" fontId="21" fillId="11" borderId="26" xfId="0" applyFont="1" applyFill="1" applyBorder="1" applyAlignment="1">
      <alignment horizontal="left" indent="4"/>
    </xf>
    <xf numFmtId="3" fontId="21" fillId="13" borderId="46" xfId="0" applyNumberFormat="1" applyFont="1" applyFill="1" applyBorder="1" applyAlignment="1">
      <alignment horizontal="right"/>
    </xf>
    <xf numFmtId="3" fontId="21" fillId="13" borderId="8" xfId="0" applyNumberFormat="1" applyFont="1" applyFill="1" applyBorder="1" applyAlignment="1">
      <alignment horizontal="right"/>
    </xf>
    <xf numFmtId="3" fontId="21" fillId="13" borderId="8" xfId="2" applyNumberFormat="1" applyFont="1" applyFill="1" applyBorder="1" applyAlignment="1">
      <alignment horizontal="right"/>
    </xf>
    <xf numFmtId="2" fontId="21" fillId="13" borderId="101" xfId="2" applyNumberFormat="1" applyFont="1" applyFill="1" applyBorder="1" applyAlignment="1">
      <alignment horizontal="right"/>
    </xf>
    <xf numFmtId="0" fontId="11" fillId="11" borderId="19" xfId="0" applyFont="1" applyFill="1" applyBorder="1" applyAlignment="1">
      <alignment horizontal="left" indent="6"/>
    </xf>
    <xf numFmtId="3" fontId="11" fillId="13" borderId="63" xfId="0" applyNumberFormat="1" applyFont="1" applyFill="1" applyBorder="1" applyAlignment="1">
      <alignment horizontal="right"/>
    </xf>
    <xf numFmtId="3" fontId="11" fillId="13" borderId="6" xfId="0" applyNumberFormat="1" applyFont="1" applyFill="1" applyBorder="1" applyAlignment="1">
      <alignment horizontal="right"/>
    </xf>
    <xf numFmtId="3" fontId="11" fillId="13" borderId="6" xfId="2" applyNumberFormat="1" applyFont="1" applyFill="1" applyBorder="1" applyAlignment="1">
      <alignment horizontal="right"/>
    </xf>
    <xf numFmtId="2" fontId="11" fillId="13" borderId="104" xfId="2" applyNumberFormat="1" applyFont="1" applyFill="1" applyBorder="1" applyAlignment="1">
      <alignment horizontal="right"/>
    </xf>
    <xf numFmtId="0" fontId="11" fillId="11" borderId="108" xfId="0" applyFont="1" applyFill="1" applyBorder="1" applyAlignment="1">
      <alignment horizontal="left" indent="6"/>
    </xf>
    <xf numFmtId="0" fontId="21" fillId="11" borderId="17" xfId="0" applyFont="1" applyFill="1" applyBorder="1" applyAlignment="1">
      <alignment horizontal="left" indent="4"/>
    </xf>
    <xf numFmtId="3" fontId="21" fillId="0" borderId="116" xfId="0" applyNumberFormat="1" applyFont="1" applyFill="1" applyBorder="1" applyAlignment="1">
      <alignment horizontal="right"/>
    </xf>
    <xf numFmtId="3" fontId="21" fillId="0" borderId="13" xfId="0" applyNumberFormat="1" applyFont="1" applyFill="1" applyBorder="1" applyAlignment="1">
      <alignment horizontal="right"/>
    </xf>
    <xf numFmtId="3" fontId="21" fillId="0" borderId="13" xfId="2" applyNumberFormat="1" applyFont="1" applyFill="1" applyBorder="1" applyAlignment="1">
      <alignment horizontal="right"/>
    </xf>
    <xf numFmtId="2" fontId="21" fillId="0" borderId="145" xfId="2" applyNumberFormat="1" applyFont="1" applyFill="1" applyBorder="1" applyAlignment="1">
      <alignment horizontal="right"/>
    </xf>
    <xf numFmtId="3" fontId="11" fillId="0" borderId="63" xfId="0" applyNumberFormat="1" applyFont="1" applyFill="1" applyBorder="1" applyAlignment="1">
      <alignment horizontal="right"/>
    </xf>
    <xf numFmtId="3" fontId="11" fillId="0" borderId="6" xfId="0" applyNumberFormat="1" applyFont="1" applyFill="1" applyBorder="1" applyAlignment="1">
      <alignment horizontal="right"/>
    </xf>
    <xf numFmtId="3" fontId="11" fillId="0" borderId="6" xfId="2" applyNumberFormat="1" applyFont="1" applyFill="1" applyBorder="1" applyAlignment="1">
      <alignment horizontal="right"/>
    </xf>
    <xf numFmtId="2" fontId="11" fillId="0" borderId="104" xfId="2" applyNumberFormat="1" applyFont="1" applyFill="1" applyBorder="1" applyAlignment="1">
      <alignment horizontal="right"/>
    </xf>
    <xf numFmtId="3" fontId="11" fillId="0" borderId="116" xfId="0" applyNumberFormat="1" applyFont="1" applyFill="1" applyBorder="1" applyAlignment="1">
      <alignment horizontal="right"/>
    </xf>
    <xf numFmtId="3" fontId="11" fillId="0" borderId="13" xfId="0" applyNumberFormat="1" applyFont="1" applyFill="1" applyBorder="1" applyAlignment="1">
      <alignment horizontal="right"/>
    </xf>
    <xf numFmtId="3" fontId="11" fillId="0" borderId="13" xfId="2" applyNumberFormat="1" applyFont="1" applyFill="1" applyBorder="1" applyAlignment="1">
      <alignment horizontal="right"/>
    </xf>
    <xf numFmtId="2" fontId="11" fillId="0" borderId="145" xfId="2" applyNumberFormat="1" applyFont="1" applyFill="1" applyBorder="1" applyAlignment="1">
      <alignment horizontal="right"/>
    </xf>
    <xf numFmtId="0" fontId="21" fillId="11" borderId="21" xfId="0" applyFont="1" applyFill="1" applyBorder="1"/>
    <xf numFmtId="0" fontId="21" fillId="11" borderId="23" xfId="0" applyFont="1" applyFill="1" applyBorder="1" applyAlignment="1">
      <alignment horizontal="left" indent="6"/>
    </xf>
    <xf numFmtId="3" fontId="21" fillId="13" borderId="135" xfId="0" applyNumberFormat="1" applyFont="1" applyFill="1" applyBorder="1" applyAlignment="1">
      <alignment horizontal="right"/>
    </xf>
    <xf numFmtId="2" fontId="21" fillId="13" borderId="146" xfId="2" applyNumberFormat="1" applyFont="1" applyFill="1" applyBorder="1" applyAlignment="1">
      <alignment horizontal="right"/>
    </xf>
    <xf numFmtId="0" fontId="21" fillId="11" borderId="73" xfId="0" applyFont="1" applyFill="1" applyBorder="1" applyAlignment="1">
      <alignment horizontal="left" indent="6"/>
    </xf>
    <xf numFmtId="0" fontId="21" fillId="11" borderId="21" xfId="0" applyFont="1" applyFill="1" applyBorder="1" applyAlignment="1">
      <alignment horizontal="left" indent="1"/>
    </xf>
    <xf numFmtId="3" fontId="21" fillId="0" borderId="147" xfId="0" applyNumberFormat="1" applyFont="1" applyFill="1" applyBorder="1" applyAlignment="1">
      <alignment horizontal="right"/>
    </xf>
    <xf numFmtId="2" fontId="21" fillId="0" borderId="148" xfId="2" applyNumberFormat="1" applyFont="1" applyFill="1" applyBorder="1" applyAlignment="1">
      <alignment horizontal="right"/>
    </xf>
    <xf numFmtId="3" fontId="21" fillId="0" borderId="135" xfId="0" applyNumberFormat="1" applyFont="1" applyFill="1" applyBorder="1" applyAlignment="1">
      <alignment horizontal="right"/>
    </xf>
    <xf numFmtId="2" fontId="21" fillId="0" borderId="146" xfId="2" applyNumberFormat="1" applyFont="1" applyFill="1" applyBorder="1" applyAlignment="1">
      <alignment horizontal="right"/>
    </xf>
    <xf numFmtId="0" fontId="21" fillId="11" borderId="21" xfId="0" applyFont="1" applyFill="1" applyBorder="1" applyAlignment="1">
      <alignment horizontal="left" indent="2"/>
    </xf>
    <xf numFmtId="3" fontId="21" fillId="13" borderId="147" xfId="0" applyNumberFormat="1" applyFont="1" applyFill="1" applyBorder="1" applyAlignment="1">
      <alignment horizontal="right"/>
    </xf>
    <xf numFmtId="2" fontId="21" fillId="13" borderId="148" xfId="2" applyNumberFormat="1" applyFont="1" applyFill="1" applyBorder="1" applyAlignment="1">
      <alignment horizontal="right"/>
    </xf>
    <xf numFmtId="0" fontId="21" fillId="11" borderId="21" xfId="0" applyFont="1" applyFill="1" applyBorder="1" applyAlignment="1">
      <alignment horizontal="left" wrapText="1" indent="2"/>
    </xf>
    <xf numFmtId="0" fontId="11" fillId="11" borderId="21" xfId="0" applyFont="1" applyFill="1" applyBorder="1" applyAlignment="1">
      <alignment horizontal="left" indent="5"/>
    </xf>
    <xf numFmtId="3" fontId="11" fillId="0" borderId="135" xfId="0" applyNumberFormat="1" applyFont="1" applyFill="1" applyBorder="1" applyAlignment="1">
      <alignment horizontal="right"/>
    </xf>
    <xf numFmtId="2" fontId="11" fillId="0" borderId="146" xfId="2" applyNumberFormat="1" applyFont="1" applyFill="1" applyBorder="1" applyAlignment="1">
      <alignment horizontal="right"/>
    </xf>
    <xf numFmtId="0" fontId="11" fillId="11" borderId="23" xfId="0" applyFont="1" applyFill="1" applyBorder="1" applyAlignment="1">
      <alignment horizontal="left" indent="6"/>
    </xf>
    <xf numFmtId="0" fontId="11" fillId="11" borderId="73" xfId="0" applyFont="1" applyFill="1" applyBorder="1" applyAlignment="1">
      <alignment horizontal="left" indent="6"/>
    </xf>
    <xf numFmtId="3" fontId="11" fillId="13" borderId="135" xfId="0" applyNumberFormat="1" applyFont="1" applyFill="1" applyBorder="1" applyAlignment="1">
      <alignment horizontal="right"/>
    </xf>
    <xf numFmtId="2" fontId="11" fillId="13" borderId="146" xfId="0" applyNumberFormat="1" applyFont="1" applyFill="1" applyBorder="1" applyAlignment="1">
      <alignment horizontal="right"/>
    </xf>
    <xf numFmtId="3" fontId="21" fillId="0" borderId="149" xfId="0" applyNumberFormat="1" applyFont="1" applyFill="1" applyBorder="1" applyAlignment="1">
      <alignment horizontal="right"/>
    </xf>
    <xf numFmtId="2" fontId="21" fillId="0" borderId="150" xfId="2" applyNumberFormat="1" applyFont="1" applyFill="1" applyBorder="1" applyAlignment="1">
      <alignment horizontal="right"/>
    </xf>
    <xf numFmtId="3" fontId="21" fillId="13" borderId="149" xfId="0" applyNumberFormat="1" applyFont="1" applyFill="1" applyBorder="1" applyAlignment="1">
      <alignment horizontal="right"/>
    </xf>
    <xf numFmtId="2" fontId="21" fillId="13" borderId="150" xfId="2" applyNumberFormat="1" applyFont="1" applyFill="1" applyBorder="1" applyAlignment="1">
      <alignment horizontal="right"/>
    </xf>
    <xf numFmtId="0" fontId="30" fillId="0" borderId="17" xfId="0" applyFont="1" applyBorder="1" applyAlignment="1">
      <alignment horizontal="left" vertical="center"/>
    </xf>
    <xf numFmtId="49" fontId="21" fillId="6" borderId="69" xfId="0" applyNumberFormat="1" applyFont="1" applyFill="1" applyBorder="1" applyAlignment="1">
      <alignment horizontal="center" vertical="center"/>
    </xf>
    <xf numFmtId="49" fontId="21" fillId="6" borderId="17" xfId="0" applyNumberFormat="1" applyFont="1" applyFill="1" applyBorder="1" applyAlignment="1">
      <alignment horizontal="left" vertical="center" wrapText="1"/>
    </xf>
    <xf numFmtId="0" fontId="19" fillId="4" borderId="6" xfId="4" applyFont="1" applyFill="1" applyBorder="1" applyAlignment="1">
      <alignment horizontal="right"/>
    </xf>
    <xf numFmtId="49" fontId="21" fillId="6" borderId="17" xfId="0" applyNumberFormat="1" applyFont="1" applyFill="1" applyBorder="1" applyAlignment="1">
      <alignment horizontal="left" vertical="center"/>
    </xf>
    <xf numFmtId="49" fontId="21" fillId="6" borderId="17" xfId="0" applyNumberFormat="1" applyFont="1" applyFill="1" applyBorder="1" applyAlignment="1">
      <alignment horizontal="left" vertical="center" wrapText="1"/>
    </xf>
    <xf numFmtId="0" fontId="0" fillId="0" borderId="0" xfId="0" applyAlignment="1">
      <alignment horizontal="left"/>
    </xf>
    <xf numFmtId="0" fontId="4" fillId="0" borderId="0" xfId="1" applyFont="1" applyAlignment="1">
      <alignment horizontal="left"/>
    </xf>
    <xf numFmtId="0" fontId="19" fillId="4" borderId="151" xfId="4" applyFont="1" applyFill="1" applyBorder="1" applyAlignment="1">
      <alignment horizontal="left"/>
    </xf>
    <xf numFmtId="165" fontId="24" fillId="4" borderId="101" xfId="4" applyNumberFormat="1" applyFont="1" applyFill="1" applyBorder="1" applyAlignment="1">
      <alignment horizontal="right"/>
    </xf>
    <xf numFmtId="165" fontId="24" fillId="4" borderId="46" xfId="4" applyNumberFormat="1" applyFont="1" applyFill="1" applyBorder="1" applyAlignment="1">
      <alignment horizontal="right"/>
    </xf>
    <xf numFmtId="165" fontId="24" fillId="4" borderId="152" xfId="4" applyNumberFormat="1" applyFont="1" applyFill="1" applyBorder="1" applyAlignment="1">
      <alignment horizontal="right"/>
    </xf>
    <xf numFmtId="0" fontId="19" fillId="5" borderId="153" xfId="0" applyFont="1" applyFill="1" applyBorder="1" applyAlignment="1">
      <alignment horizontal="right"/>
    </xf>
    <xf numFmtId="0" fontId="19" fillId="5" borderId="87" xfId="0" applyFont="1" applyFill="1" applyBorder="1" applyAlignment="1">
      <alignment horizontal="right"/>
    </xf>
    <xf numFmtId="0" fontId="24" fillId="4" borderId="154" xfId="0" applyFont="1" applyFill="1" applyBorder="1" applyAlignment="1">
      <alignment horizontal="right"/>
    </xf>
    <xf numFmtId="0" fontId="19" fillId="5" borderId="155" xfId="0" applyFont="1" applyFill="1" applyBorder="1" applyAlignment="1">
      <alignment horizontal="right"/>
    </xf>
    <xf numFmtId="49" fontId="21" fillId="6" borderId="17" xfId="0" applyNumberFormat="1" applyFont="1" applyFill="1" applyBorder="1" applyAlignment="1">
      <alignment horizontal="center" vertical="center" wrapText="1"/>
    </xf>
    <xf numFmtId="49" fontId="21" fillId="6" borderId="17" xfId="0" applyNumberFormat="1" applyFont="1" applyFill="1" applyBorder="1" applyAlignment="1">
      <alignment horizontal="center" vertical="center" wrapText="1"/>
    </xf>
    <xf numFmtId="49" fontId="21" fillId="6" borderId="17" xfId="0" applyNumberFormat="1" applyFont="1" applyFill="1" applyBorder="1" applyAlignment="1">
      <alignment horizontal="center" wrapText="1"/>
    </xf>
    <xf numFmtId="0" fontId="21" fillId="6" borderId="61" xfId="0" applyFont="1" applyFill="1" applyBorder="1" applyAlignment="1">
      <alignment horizontal="left"/>
    </xf>
    <xf numFmtId="49" fontId="21" fillId="6" borderId="61" xfId="0" applyNumberFormat="1" applyFont="1" applyFill="1" applyBorder="1" applyAlignment="1">
      <alignment horizontal="center"/>
    </xf>
    <xf numFmtId="49" fontId="10" fillId="6" borderId="69" xfId="0" applyNumberFormat="1" applyFont="1" applyFill="1" applyBorder="1" applyAlignment="1">
      <alignment horizontal="center" vertical="center"/>
    </xf>
    <xf numFmtId="0" fontId="19" fillId="5" borderId="136" xfId="0" applyFont="1" applyFill="1" applyBorder="1" applyAlignment="1">
      <alignment horizontal="right"/>
    </xf>
    <xf numFmtId="0" fontId="19" fillId="5" borderId="156" xfId="0" applyFont="1" applyFill="1" applyBorder="1" applyAlignment="1">
      <alignment horizontal="right"/>
    </xf>
    <xf numFmtId="0" fontId="34" fillId="4" borderId="156" xfId="0" applyFont="1" applyFill="1" applyBorder="1" applyAlignment="1">
      <alignment horizontal="right"/>
    </xf>
    <xf numFmtId="0" fontId="24" fillId="4" borderId="122" xfId="0" applyFont="1" applyFill="1" applyBorder="1" applyAlignment="1">
      <alignment horizontal="right"/>
    </xf>
    <xf numFmtId="0" fontId="24" fillId="4" borderId="101" xfId="4" applyFont="1" applyFill="1" applyBorder="1" applyAlignment="1">
      <alignment horizontal="left"/>
    </xf>
    <xf numFmtId="0" fontId="24" fillId="4" borderId="87" xfId="0" applyFont="1" applyFill="1" applyBorder="1" applyAlignment="1">
      <alignment horizontal="right"/>
    </xf>
    <xf numFmtId="0" fontId="38" fillId="5" borderId="87" xfId="0" applyFont="1" applyFill="1" applyBorder="1" applyAlignment="1">
      <alignment horizontal="right"/>
    </xf>
    <xf numFmtId="0" fontId="17" fillId="0" borderId="0" xfId="0" applyFont="1" applyBorder="1"/>
    <xf numFmtId="0" fontId="26" fillId="0" borderId="64" xfId="0" applyFont="1" applyBorder="1"/>
    <xf numFmtId="49" fontId="21" fillId="6" borderId="17" xfId="0" applyNumberFormat="1" applyFont="1" applyFill="1" applyBorder="1" applyAlignment="1">
      <alignment horizontal="center" wrapText="1"/>
    </xf>
    <xf numFmtId="49" fontId="21" fillId="6" borderId="17" xfId="0" applyNumberFormat="1" applyFont="1" applyFill="1" applyBorder="1" applyAlignment="1">
      <alignment horizontal="center"/>
    </xf>
    <xf numFmtId="49" fontId="21" fillId="6" borderId="17" xfId="4" applyNumberFormat="1" applyFont="1" applyFill="1" applyBorder="1" applyAlignment="1">
      <alignment horizontal="left"/>
    </xf>
    <xf numFmtId="49" fontId="21" fillId="6" borderId="17" xfId="4" applyNumberFormat="1" applyFont="1" applyFill="1" applyBorder="1" applyAlignment="1">
      <alignment horizontal="left" wrapText="1"/>
    </xf>
    <xf numFmtId="49" fontId="21" fillId="6" borderId="17" xfId="4" applyNumberFormat="1" applyFont="1" applyFill="1" applyBorder="1" applyAlignment="1">
      <alignment horizontal="center" vertical="center"/>
    </xf>
    <xf numFmtId="49" fontId="21" fillId="6" borderId="17" xfId="4" applyNumberFormat="1" applyFont="1" applyFill="1" applyBorder="1" applyAlignment="1">
      <alignment horizontal="center"/>
    </xf>
    <xf numFmtId="49" fontId="21" fillId="6" borderId="17" xfId="0" applyNumberFormat="1" applyFont="1" applyFill="1" applyBorder="1" applyAlignment="1">
      <alignment horizontal="center" vertical="center"/>
    </xf>
    <xf numFmtId="49" fontId="21" fillId="6" borderId="60" xfId="0" applyNumberFormat="1" applyFont="1" applyFill="1" applyBorder="1" applyAlignment="1">
      <alignment horizontal="center" vertical="center" wrapText="1"/>
    </xf>
    <xf numFmtId="49" fontId="21" fillId="6" borderId="17" xfId="0" applyNumberFormat="1" applyFont="1" applyFill="1" applyBorder="1" applyAlignment="1">
      <alignment horizontal="center" vertical="center" wrapText="1"/>
    </xf>
    <xf numFmtId="49" fontId="21" fillId="6" borderId="60" xfId="0" applyNumberFormat="1" applyFont="1" applyFill="1" applyBorder="1" applyAlignment="1">
      <alignment horizontal="center" vertical="center"/>
    </xf>
    <xf numFmtId="49" fontId="21" fillId="6" borderId="17" xfId="0" applyNumberFormat="1" applyFont="1" applyFill="1" applyBorder="1" applyAlignment="1">
      <alignment horizontal="center" wrapText="1"/>
    </xf>
    <xf numFmtId="49" fontId="21" fillId="6" borderId="17" xfId="0" applyNumberFormat="1" applyFont="1" applyFill="1" applyBorder="1" applyAlignment="1">
      <alignment horizontal="center"/>
    </xf>
    <xf numFmtId="49" fontId="21" fillId="6" borderId="17" xfId="0" applyNumberFormat="1" applyFont="1" applyFill="1" applyBorder="1" applyAlignment="1">
      <alignment horizontal="center" vertical="center"/>
    </xf>
    <xf numFmtId="0" fontId="19" fillId="4" borderId="0" xfId="0" applyFont="1" applyFill="1" applyAlignment="1">
      <alignment horizontal="left"/>
    </xf>
    <xf numFmtId="49" fontId="21" fillId="6" borderId="17" xfId="0" applyNumberFormat="1" applyFont="1" applyFill="1" applyBorder="1" applyAlignment="1">
      <alignment horizontal="left" vertical="center"/>
    </xf>
    <xf numFmtId="49" fontId="21" fillId="6" borderId="17" xfId="0" applyNumberFormat="1" applyFont="1" applyFill="1" applyBorder="1" applyAlignment="1">
      <alignment horizontal="left" vertical="center" wrapText="1"/>
    </xf>
    <xf numFmtId="0" fontId="21" fillId="11" borderId="17" xfId="0" applyFont="1" applyFill="1" applyBorder="1" applyAlignment="1">
      <alignment horizontal="right" vertical="top" wrapText="1"/>
    </xf>
    <xf numFmtId="0" fontId="21" fillId="11" borderId="17" xfId="0" applyFont="1" applyFill="1" applyBorder="1" applyAlignment="1">
      <alignment horizontal="center" vertical="center" wrapText="1"/>
    </xf>
    <xf numFmtId="0" fontId="24" fillId="0" borderId="0" xfId="0" applyFont="1" applyFill="1" applyBorder="1" applyAlignment="1">
      <alignment horizontal="right"/>
    </xf>
    <xf numFmtId="0" fontId="19" fillId="5" borderId="157" xfId="4" applyFont="1" applyFill="1" applyBorder="1" applyAlignment="1">
      <alignment horizontal="right"/>
    </xf>
    <xf numFmtId="0" fontId="26" fillId="0" borderId="158" xfId="0" applyFont="1" applyBorder="1"/>
    <xf numFmtId="0" fontId="19" fillId="4" borderId="118" xfId="4" applyFont="1" applyFill="1" applyBorder="1" applyAlignment="1">
      <alignment horizontal="right"/>
    </xf>
    <xf numFmtId="0" fontId="19" fillId="5" borderId="118" xfId="4" applyFont="1" applyFill="1" applyBorder="1" applyAlignment="1">
      <alignment horizontal="right"/>
    </xf>
    <xf numFmtId="0" fontId="19" fillId="4" borderId="121" xfId="0" applyFont="1" applyFill="1" applyBorder="1" applyAlignment="1">
      <alignment horizontal="right"/>
    </xf>
    <xf numFmtId="1" fontId="21" fillId="0" borderId="158" xfId="0" applyNumberFormat="1" applyFont="1" applyFill="1" applyBorder="1" applyAlignment="1">
      <alignment horizontal="center"/>
    </xf>
    <xf numFmtId="1" fontId="11" fillId="0" borderId="158" xfId="0" applyNumberFormat="1" applyFont="1" applyFill="1" applyBorder="1" applyAlignment="1">
      <alignment horizontal="right"/>
    </xf>
    <xf numFmtId="1" fontId="18" fillId="0" borderId="158" xfId="0" applyNumberFormat="1" applyFont="1" applyFill="1" applyBorder="1" applyAlignment="1">
      <alignment horizontal="center" vertical="center"/>
    </xf>
    <xf numFmtId="0" fontId="19" fillId="5" borderId="143" xfId="0" applyFont="1" applyFill="1" applyBorder="1" applyAlignment="1">
      <alignment horizontal="right"/>
    </xf>
    <xf numFmtId="1" fontId="18" fillId="0" borderId="157" xfId="0" applyNumberFormat="1" applyFont="1" applyFill="1" applyBorder="1" applyAlignment="1">
      <alignment horizontal="center" vertical="center"/>
    </xf>
    <xf numFmtId="0" fontId="21" fillId="6" borderId="17" xfId="0" applyFont="1" applyFill="1" applyBorder="1" applyAlignment="1">
      <alignment horizontal="left"/>
    </xf>
    <xf numFmtId="49" fontId="22" fillId="6" borderId="17" xfId="0" applyNumberFormat="1" applyFont="1" applyFill="1" applyBorder="1" applyAlignment="1">
      <alignment horizontal="center"/>
    </xf>
    <xf numFmtId="49" fontId="10" fillId="6" borderId="17" xfId="0" applyNumberFormat="1" applyFont="1" applyFill="1" applyBorder="1" applyAlignment="1">
      <alignment horizontal="left" vertical="center" wrapText="1"/>
    </xf>
    <xf numFmtId="0" fontId="19" fillId="4" borderId="134" xfId="0" applyFont="1" applyFill="1" applyBorder="1" applyAlignment="1">
      <alignment horizontal="right"/>
    </xf>
    <xf numFmtId="0" fontId="24" fillId="4" borderId="159" xfId="0" applyFont="1" applyFill="1" applyBorder="1" applyAlignment="1">
      <alignment horizontal="right"/>
    </xf>
    <xf numFmtId="0" fontId="19" fillId="4" borderId="160" xfId="0" applyFont="1" applyFill="1" applyBorder="1" applyAlignment="1">
      <alignment horizontal="right"/>
    </xf>
    <xf numFmtId="0" fontId="19" fillId="4" borderId="143" xfId="0" applyFont="1" applyFill="1" applyBorder="1" applyAlignment="1">
      <alignment horizontal="right"/>
    </xf>
    <xf numFmtId="0" fontId="19" fillId="4" borderId="149" xfId="0" applyFont="1" applyFill="1" applyBorder="1" applyAlignment="1">
      <alignment horizontal="right"/>
    </xf>
    <xf numFmtId="0" fontId="24" fillId="4" borderId="147" xfId="0" applyFont="1" applyFill="1" applyBorder="1" applyAlignment="1">
      <alignment horizontal="right"/>
    </xf>
    <xf numFmtId="0" fontId="24" fillId="4" borderId="13" xfId="0" applyFont="1" applyFill="1" applyBorder="1" applyAlignment="1">
      <alignment horizontal="right"/>
    </xf>
    <xf numFmtId="0" fontId="26" fillId="0" borderId="13" xfId="0" applyFont="1" applyBorder="1"/>
    <xf numFmtId="168" fontId="26" fillId="0" borderId="13" xfId="2" applyNumberFormat="1" applyFont="1" applyBorder="1"/>
    <xf numFmtId="0" fontId="31" fillId="0" borderId="8" xfId="0" applyFont="1" applyBorder="1"/>
    <xf numFmtId="168" fontId="31" fillId="0" borderId="8" xfId="2" applyNumberFormat="1" applyFont="1" applyBorder="1"/>
    <xf numFmtId="166" fontId="19" fillId="4" borderId="116" xfId="0" applyNumberFormat="1" applyFont="1" applyFill="1" applyBorder="1" applyAlignment="1">
      <alignment horizontal="right"/>
    </xf>
    <xf numFmtId="166" fontId="19" fillId="4" borderId="13" xfId="0" applyNumberFormat="1" applyFont="1" applyFill="1" applyBorder="1" applyAlignment="1">
      <alignment horizontal="right"/>
    </xf>
    <xf numFmtId="166" fontId="24" fillId="4" borderId="13" xfId="0" applyNumberFormat="1" applyFont="1" applyFill="1" applyBorder="1" applyAlignment="1">
      <alignment horizontal="right"/>
    </xf>
    <xf numFmtId="166" fontId="24" fillId="4" borderId="122" xfId="0" applyNumberFormat="1" applyFont="1" applyFill="1" applyBorder="1" applyAlignment="1">
      <alignment horizontal="right"/>
    </xf>
    <xf numFmtId="166" fontId="24" fillId="4" borderId="8" xfId="0" applyNumberFormat="1" applyFont="1" applyFill="1" applyBorder="1" applyAlignment="1">
      <alignment horizontal="right"/>
    </xf>
    <xf numFmtId="166" fontId="26" fillId="0" borderId="6" xfId="0" applyNumberFormat="1" applyFont="1" applyBorder="1"/>
    <xf numFmtId="166" fontId="26" fillId="0" borderId="13" xfId="0" applyNumberFormat="1" applyFont="1" applyBorder="1"/>
    <xf numFmtId="166" fontId="31" fillId="0" borderId="8" xfId="0" applyNumberFormat="1" applyFont="1" applyBorder="1"/>
    <xf numFmtId="0" fontId="29" fillId="0" borderId="157" xfId="0" applyNumberFormat="1" applyFont="1" applyBorder="1"/>
    <xf numFmtId="0" fontId="29" fillId="0" borderId="158" xfId="0" applyNumberFormat="1" applyFont="1" applyBorder="1"/>
    <xf numFmtId="0" fontId="0" fillId="0" borderId="118" xfId="0" applyNumberFormat="1" applyBorder="1"/>
    <xf numFmtId="0" fontId="0" fillId="0" borderId="6" xfId="0" applyNumberFormat="1" applyBorder="1"/>
    <xf numFmtId="0" fontId="26" fillId="0" borderId="118" xfId="0" applyNumberFormat="1" applyFont="1" applyBorder="1"/>
    <xf numFmtId="0" fontId="0" fillId="0" borderId="142" xfId="0" applyNumberFormat="1" applyBorder="1"/>
    <xf numFmtId="0" fontId="0" fillId="0" borderId="143" xfId="0" applyNumberFormat="1" applyBorder="1"/>
    <xf numFmtId="0" fontId="19" fillId="5" borderId="121" xfId="0" applyFont="1" applyFill="1" applyBorder="1" applyAlignment="1">
      <alignment horizontal="right"/>
    </xf>
    <xf numFmtId="0" fontId="29" fillId="0" borderId="122" xfId="0" applyNumberFormat="1" applyFont="1" applyBorder="1"/>
    <xf numFmtId="0" fontId="29" fillId="0" borderId="8" xfId="0" applyNumberFormat="1" applyFont="1" applyBorder="1"/>
    <xf numFmtId="0" fontId="30" fillId="0" borderId="8" xfId="0" applyNumberFormat="1" applyFont="1" applyBorder="1"/>
    <xf numFmtId="0" fontId="29" fillId="0" borderId="123" xfId="0" applyNumberFormat="1" applyFont="1" applyBorder="1"/>
    <xf numFmtId="0" fontId="29" fillId="0" borderId="27" xfId="0" applyNumberFormat="1" applyFont="1" applyBorder="1"/>
    <xf numFmtId="3" fontId="11" fillId="13" borderId="116" xfId="0" applyNumberFormat="1" applyFont="1" applyFill="1" applyBorder="1" applyAlignment="1">
      <alignment horizontal="right"/>
    </xf>
    <xf numFmtId="3" fontId="11" fillId="13" borderId="13" xfId="0" applyNumberFormat="1" applyFont="1" applyFill="1" applyBorder="1" applyAlignment="1">
      <alignment horizontal="right"/>
    </xf>
    <xf numFmtId="3" fontId="11" fillId="13" borderId="13" xfId="2" applyNumberFormat="1" applyFont="1" applyFill="1" applyBorder="1" applyAlignment="1">
      <alignment horizontal="right"/>
    </xf>
    <xf numFmtId="2" fontId="11" fillId="13" borderId="145" xfId="2" applyNumberFormat="1" applyFont="1" applyFill="1" applyBorder="1" applyAlignment="1">
      <alignment horizontal="right"/>
    </xf>
    <xf numFmtId="3" fontId="21" fillId="0" borderId="122" xfId="0" applyNumberFormat="1" applyFont="1" applyFill="1" applyBorder="1" applyAlignment="1">
      <alignment horizontal="right"/>
    </xf>
    <xf numFmtId="3" fontId="11" fillId="0" borderId="118" xfId="0" applyNumberFormat="1" applyFont="1" applyFill="1" applyBorder="1" applyAlignment="1">
      <alignment horizontal="right"/>
    </xf>
    <xf numFmtId="3" fontId="11" fillId="0" borderId="121" xfId="0" applyNumberFormat="1" applyFont="1" applyFill="1" applyBorder="1" applyAlignment="1">
      <alignment horizontal="right"/>
    </xf>
    <xf numFmtId="3" fontId="21" fillId="13" borderId="122" xfId="0" applyNumberFormat="1" applyFont="1" applyFill="1" applyBorder="1" applyAlignment="1">
      <alignment horizontal="right"/>
    </xf>
    <xf numFmtId="2" fontId="21" fillId="13" borderId="101" xfId="0" applyNumberFormat="1" applyFont="1" applyFill="1" applyBorder="1" applyAlignment="1">
      <alignment horizontal="right"/>
    </xf>
    <xf numFmtId="3" fontId="11" fillId="13" borderId="118" xfId="0" applyNumberFormat="1" applyFont="1" applyFill="1" applyBorder="1" applyAlignment="1">
      <alignment horizontal="right"/>
    </xf>
    <xf numFmtId="3" fontId="11" fillId="13" borderId="121" xfId="0" applyNumberFormat="1" applyFont="1" applyFill="1" applyBorder="1" applyAlignment="1">
      <alignment horizontal="right"/>
    </xf>
    <xf numFmtId="2" fontId="21" fillId="0" borderId="101" xfId="0" applyNumberFormat="1" applyFont="1" applyFill="1" applyBorder="1" applyAlignment="1">
      <alignment horizontal="right"/>
    </xf>
    <xf numFmtId="3" fontId="21" fillId="0" borderId="123" xfId="0" applyNumberFormat="1" applyFont="1" applyFill="1" applyBorder="1" applyAlignment="1">
      <alignment horizontal="right"/>
    </xf>
    <xf numFmtId="3" fontId="21" fillId="0" borderId="27" xfId="0" applyNumberFormat="1" applyFont="1" applyFill="1" applyBorder="1" applyAlignment="1">
      <alignment horizontal="right"/>
    </xf>
    <xf numFmtId="3" fontId="21" fillId="0" borderId="27" xfId="2" applyNumberFormat="1" applyFont="1" applyFill="1" applyBorder="1" applyAlignment="1">
      <alignment horizontal="right"/>
    </xf>
    <xf numFmtId="2" fontId="21" fillId="0" borderId="161" xfId="2" applyNumberFormat="1" applyFont="1" applyFill="1" applyBorder="1" applyAlignment="1">
      <alignment horizontal="right"/>
    </xf>
    <xf numFmtId="3" fontId="11" fillId="0" borderId="149" xfId="0" applyNumberFormat="1" applyFont="1" applyFill="1" applyBorder="1" applyAlignment="1">
      <alignment horizontal="right"/>
    </xf>
    <xf numFmtId="2" fontId="11" fillId="0" borderId="150" xfId="2" applyNumberFormat="1" applyFont="1" applyFill="1" applyBorder="1" applyAlignment="1">
      <alignment horizontal="right"/>
    </xf>
    <xf numFmtId="3" fontId="11" fillId="13" borderId="149" xfId="0" applyNumberFormat="1" applyFont="1" applyFill="1" applyBorder="1" applyAlignment="1">
      <alignment horizontal="right"/>
    </xf>
    <xf numFmtId="2" fontId="11" fillId="13" borderId="150" xfId="2" applyNumberFormat="1" applyFont="1" applyFill="1" applyBorder="1" applyAlignment="1">
      <alignment horizontal="right"/>
    </xf>
    <xf numFmtId="3" fontId="11" fillId="0" borderId="147" xfId="0" applyNumberFormat="1" applyFont="1" applyFill="1" applyBorder="1" applyAlignment="1">
      <alignment horizontal="right"/>
    </xf>
    <xf numFmtId="3" fontId="11" fillId="0" borderId="8" xfId="0" applyNumberFormat="1" applyFont="1" applyFill="1" applyBorder="1" applyAlignment="1">
      <alignment horizontal="right"/>
    </xf>
    <xf numFmtId="3" fontId="11" fillId="0" borderId="8" xfId="2" applyNumberFormat="1" applyFont="1" applyFill="1" applyBorder="1" applyAlignment="1">
      <alignment horizontal="right"/>
    </xf>
    <xf numFmtId="2" fontId="11" fillId="0" borderId="148" xfId="2" applyNumberFormat="1" applyFont="1" applyFill="1" applyBorder="1" applyAlignment="1">
      <alignment horizontal="right"/>
    </xf>
    <xf numFmtId="3" fontId="11" fillId="13" borderId="147" xfId="0" applyNumberFormat="1" applyFont="1" applyFill="1" applyBorder="1" applyAlignment="1">
      <alignment horizontal="right"/>
    </xf>
    <xf numFmtId="3" fontId="11" fillId="13" borderId="8" xfId="0" applyNumberFormat="1" applyFont="1" applyFill="1" applyBorder="1" applyAlignment="1">
      <alignment horizontal="right"/>
    </xf>
    <xf numFmtId="3" fontId="11" fillId="13" borderId="8" xfId="2" applyNumberFormat="1" applyFont="1" applyFill="1" applyBorder="1" applyAlignment="1">
      <alignment horizontal="right"/>
    </xf>
    <xf numFmtId="2" fontId="11" fillId="13" borderId="148" xfId="2" applyNumberFormat="1" applyFont="1" applyFill="1" applyBorder="1" applyAlignment="1">
      <alignment horizontal="right"/>
    </xf>
    <xf numFmtId="3" fontId="21" fillId="13" borderId="159" xfId="0" applyNumberFormat="1" applyFont="1" applyFill="1" applyBorder="1" applyAlignment="1">
      <alignment horizontal="right"/>
    </xf>
    <xf numFmtId="2" fontId="21" fillId="13" borderId="162" xfId="2" applyNumberFormat="1" applyFont="1" applyFill="1" applyBorder="1" applyAlignment="1">
      <alignment horizontal="right"/>
    </xf>
    <xf numFmtId="3" fontId="19" fillId="4" borderId="157" xfId="0" applyNumberFormat="1" applyFont="1" applyFill="1" applyBorder="1" applyAlignment="1">
      <alignment horizontal="right"/>
    </xf>
    <xf numFmtId="3" fontId="19" fillId="4" borderId="158" xfId="0" applyNumberFormat="1" applyFont="1" applyFill="1" applyBorder="1" applyAlignment="1">
      <alignment horizontal="right"/>
    </xf>
    <xf numFmtId="3" fontId="19" fillId="4" borderId="118" xfId="0" applyNumberFormat="1" applyFont="1" applyFill="1" applyBorder="1" applyAlignment="1">
      <alignment horizontal="right"/>
    </xf>
    <xf numFmtId="3" fontId="26" fillId="0" borderId="118" xfId="0" applyNumberFormat="1" applyFont="1" applyBorder="1"/>
    <xf numFmtId="3" fontId="26" fillId="0" borderId="6" xfId="0" applyNumberFormat="1" applyFont="1" applyBorder="1"/>
    <xf numFmtId="3" fontId="26" fillId="0" borderId="121" xfId="0" applyNumberFormat="1" applyFont="1" applyBorder="1"/>
    <xf numFmtId="3" fontId="26" fillId="0" borderId="13" xfId="0" applyNumberFormat="1" applyFont="1" applyBorder="1"/>
    <xf numFmtId="3" fontId="24" fillId="4" borderId="13" xfId="0" applyNumberFormat="1" applyFont="1" applyFill="1" applyBorder="1" applyAlignment="1">
      <alignment horizontal="right"/>
    </xf>
    <xf numFmtId="3" fontId="31" fillId="0" borderId="122" xfId="0" applyNumberFormat="1" applyFont="1" applyBorder="1"/>
    <xf numFmtId="3" fontId="31" fillId="0" borderId="8" xfId="0" applyNumberFormat="1" applyFont="1" applyBorder="1"/>
    <xf numFmtId="3" fontId="11" fillId="4" borderId="143" xfId="0" applyNumberFormat="1" applyFont="1" applyFill="1" applyBorder="1" applyAlignment="1">
      <alignment horizontal="right" vertical="center"/>
    </xf>
    <xf numFmtId="3" fontId="11" fillId="4" borderId="166" xfId="0" applyNumberFormat="1" applyFont="1" applyFill="1" applyBorder="1" applyAlignment="1">
      <alignment horizontal="right" vertical="center"/>
    </xf>
    <xf numFmtId="49" fontId="21" fillId="6" borderId="17" xfId="0" applyNumberFormat="1" applyFont="1" applyFill="1" applyBorder="1" applyAlignment="1">
      <alignment wrapText="1"/>
    </xf>
    <xf numFmtId="49" fontId="21" fillId="6" borderId="17" xfId="0" applyNumberFormat="1" applyFont="1" applyFill="1" applyBorder="1" applyAlignment="1"/>
    <xf numFmtId="3" fontId="11" fillId="5" borderId="157" xfId="0" applyNumberFormat="1" applyFont="1" applyFill="1" applyBorder="1" applyAlignment="1">
      <alignment horizontal="right" vertical="center"/>
    </xf>
    <xf numFmtId="3" fontId="11" fillId="5" borderId="158" xfId="0" applyNumberFormat="1" applyFont="1" applyFill="1" applyBorder="1" applyAlignment="1">
      <alignment horizontal="right" vertical="center"/>
    </xf>
    <xf numFmtId="3" fontId="11" fillId="4" borderId="158" xfId="0" applyNumberFormat="1" applyFont="1" applyFill="1" applyBorder="1" applyAlignment="1">
      <alignment horizontal="right" vertical="center"/>
    </xf>
    <xf numFmtId="3" fontId="11" fillId="4" borderId="118" xfId="0" applyNumberFormat="1" applyFont="1" applyFill="1" applyBorder="1" applyAlignment="1">
      <alignment horizontal="right"/>
    </xf>
    <xf numFmtId="3" fontId="11" fillId="5" borderId="118" xfId="0" applyNumberFormat="1" applyFont="1" applyFill="1" applyBorder="1" applyAlignment="1">
      <alignment horizontal="right"/>
    </xf>
    <xf numFmtId="3" fontId="11" fillId="5" borderId="118" xfId="0" applyNumberFormat="1" applyFont="1" applyFill="1" applyBorder="1" applyAlignment="1">
      <alignment horizontal="right" vertical="center"/>
    </xf>
    <xf numFmtId="3" fontId="11" fillId="4" borderId="142" xfId="0" applyNumberFormat="1" applyFont="1" applyFill="1" applyBorder="1" applyAlignment="1">
      <alignment horizontal="right" vertical="center"/>
    </xf>
    <xf numFmtId="166" fontId="11" fillId="5" borderId="163" xfId="0" applyNumberFormat="1" applyFont="1" applyFill="1" applyBorder="1" applyAlignment="1">
      <alignment horizontal="right" vertical="center"/>
    </xf>
    <xf numFmtId="166" fontId="11" fillId="5" borderId="81" xfId="0" applyNumberFormat="1" applyFont="1" applyFill="1" applyBorder="1" applyAlignment="1">
      <alignment horizontal="right" vertical="center"/>
    </xf>
    <xf numFmtId="166" fontId="11" fillId="4" borderId="81" xfId="0" applyNumberFormat="1" applyFont="1" applyFill="1" applyBorder="1" applyAlignment="1">
      <alignment horizontal="right" vertical="center"/>
    </xf>
    <xf numFmtId="166" fontId="11" fillId="4" borderId="164" xfId="0" applyNumberFormat="1" applyFont="1" applyFill="1" applyBorder="1" applyAlignment="1">
      <alignment horizontal="right"/>
    </xf>
    <xf numFmtId="166" fontId="11" fillId="4" borderId="6" xfId="0" applyNumberFormat="1" applyFont="1" applyFill="1" applyBorder="1" applyAlignment="1">
      <alignment horizontal="right"/>
    </xf>
    <xf numFmtId="166" fontId="11" fillId="5" borderId="6" xfId="0" applyNumberFormat="1" applyFont="1" applyFill="1" applyBorder="1" applyAlignment="1">
      <alignment horizontal="right" vertical="center"/>
    </xf>
    <xf numFmtId="166" fontId="11" fillId="4" borderId="164" xfId="0" applyNumberFormat="1" applyFont="1" applyFill="1" applyBorder="1" applyAlignment="1">
      <alignment horizontal="right" vertical="center"/>
    </xf>
    <xf numFmtId="166" fontId="11" fillId="4" borderId="6" xfId="0" applyNumberFormat="1" applyFont="1" applyFill="1" applyBorder="1" applyAlignment="1">
      <alignment horizontal="right" vertical="center"/>
    </xf>
    <xf numFmtId="166" fontId="11" fillId="4" borderId="165" xfId="0" applyNumberFormat="1" applyFont="1" applyFill="1" applyBorder="1" applyAlignment="1">
      <alignment horizontal="right" vertical="center"/>
    </xf>
    <xf numFmtId="166" fontId="11" fillId="4" borderId="143" xfId="0" applyNumberFormat="1" applyFont="1" applyFill="1" applyBorder="1" applyAlignment="1">
      <alignment horizontal="right" vertical="center"/>
    </xf>
    <xf numFmtId="166" fontId="11" fillId="5" borderId="143" xfId="0" applyNumberFormat="1" applyFont="1" applyFill="1" applyBorder="1" applyAlignment="1">
      <alignment horizontal="right" vertical="center"/>
    </xf>
    <xf numFmtId="166" fontId="21" fillId="4" borderId="154" xfId="0" applyNumberFormat="1" applyFont="1" applyFill="1" applyBorder="1" applyAlignment="1">
      <alignment horizontal="right"/>
    </xf>
    <xf numFmtId="166" fontId="21" fillId="4" borderId="8" xfId="0" applyNumberFormat="1" applyFont="1" applyFill="1" applyBorder="1" applyAlignment="1">
      <alignment horizontal="right"/>
    </xf>
    <xf numFmtId="166" fontId="21" fillId="5" borderId="8" xfId="0" applyNumberFormat="1" applyFont="1" applyFill="1" applyBorder="1" applyAlignment="1">
      <alignment horizontal="right" vertical="center"/>
    </xf>
    <xf numFmtId="166" fontId="15" fillId="0" borderId="0" xfId="0" applyNumberFormat="1" applyFont="1"/>
    <xf numFmtId="0" fontId="34" fillId="4" borderId="0" xfId="0" applyFont="1" applyFill="1" applyAlignment="1"/>
    <xf numFmtId="168" fontId="11" fillId="4" borderId="7" xfId="0" applyNumberFormat="1" applyFont="1" applyFill="1" applyBorder="1" applyAlignment="1">
      <alignment horizontal="right"/>
    </xf>
    <xf numFmtId="168" fontId="11" fillId="4" borderId="7" xfId="0" applyNumberFormat="1" applyFont="1" applyFill="1" applyBorder="1" applyAlignment="1">
      <alignment horizontal="right" vertical="center"/>
    </xf>
    <xf numFmtId="168" fontId="11" fillId="4" borderId="8" xfId="0" applyNumberFormat="1" applyFont="1" applyFill="1" applyBorder="1" applyAlignment="1">
      <alignment horizontal="right" vertical="center"/>
    </xf>
    <xf numFmtId="168" fontId="21" fillId="4" borderId="8" xfId="0" applyNumberFormat="1" applyFont="1" applyFill="1" applyBorder="1" applyAlignment="1">
      <alignment horizontal="right" vertical="center"/>
    </xf>
    <xf numFmtId="3" fontId="11" fillId="4" borderId="116" xfId="0" applyNumberFormat="1" applyFont="1" applyFill="1" applyBorder="1" applyAlignment="1">
      <alignment horizontal="right"/>
    </xf>
    <xf numFmtId="3" fontId="11" fillId="4" borderId="13" xfId="0" applyNumberFormat="1" applyFont="1" applyFill="1" applyBorder="1" applyAlignment="1">
      <alignment horizontal="right"/>
    </xf>
    <xf numFmtId="168" fontId="11" fillId="4" borderId="9" xfId="0" applyNumberFormat="1" applyFont="1" applyFill="1" applyBorder="1" applyAlignment="1">
      <alignment horizontal="right"/>
    </xf>
    <xf numFmtId="3" fontId="11" fillId="5" borderId="9" xfId="0" applyNumberFormat="1" applyFont="1" applyFill="1" applyBorder="1" applyAlignment="1">
      <alignment horizontal="right" vertical="center"/>
    </xf>
    <xf numFmtId="168" fontId="11" fillId="4" borderId="27" xfId="0" applyNumberFormat="1" applyFont="1" applyFill="1" applyBorder="1" applyAlignment="1">
      <alignment horizontal="right" vertical="center"/>
    </xf>
    <xf numFmtId="168" fontId="21" fillId="4" borderId="8" xfId="0" applyNumberFormat="1" applyFont="1" applyFill="1" applyBorder="1" applyAlignment="1">
      <alignment horizontal="right"/>
    </xf>
    <xf numFmtId="3" fontId="21" fillId="5" borderId="8" xfId="0" applyNumberFormat="1" applyFont="1" applyFill="1" applyBorder="1" applyAlignment="1">
      <alignment horizontal="right" vertical="center"/>
    </xf>
    <xf numFmtId="0" fontId="0" fillId="0" borderId="167" xfId="0" applyBorder="1"/>
    <xf numFmtId="3" fontId="21" fillId="4" borderId="122" xfId="0" applyNumberFormat="1" applyFont="1" applyFill="1" applyBorder="1" applyAlignment="1">
      <alignment horizontal="right"/>
    </xf>
    <xf numFmtId="1" fontId="21" fillId="5" borderId="8" xfId="0" applyNumberFormat="1" applyFont="1" applyFill="1" applyBorder="1" applyAlignment="1">
      <alignment horizontal="right" vertical="center"/>
    </xf>
    <xf numFmtId="3" fontId="11" fillId="4" borderId="157" xfId="0" applyNumberFormat="1" applyFont="1" applyFill="1" applyBorder="1" applyAlignment="1">
      <alignment horizontal="right"/>
    </xf>
    <xf numFmtId="3" fontId="11" fillId="4" borderId="158" xfId="0" applyNumberFormat="1" applyFont="1" applyFill="1" applyBorder="1" applyAlignment="1">
      <alignment horizontal="right"/>
    </xf>
    <xf numFmtId="1" fontId="11" fillId="5" borderId="158" xfId="0" applyNumberFormat="1" applyFont="1" applyFill="1" applyBorder="1" applyAlignment="1">
      <alignment horizontal="right" vertical="center"/>
    </xf>
    <xf numFmtId="1" fontId="11" fillId="5" borderId="6" xfId="0" applyNumberFormat="1" applyFont="1" applyFill="1" applyBorder="1" applyAlignment="1">
      <alignment horizontal="right" vertical="center"/>
    </xf>
    <xf numFmtId="3" fontId="11" fillId="4" borderId="142" xfId="0" applyNumberFormat="1" applyFont="1" applyFill="1" applyBorder="1" applyAlignment="1">
      <alignment horizontal="right"/>
    </xf>
    <xf numFmtId="3" fontId="11" fillId="4" borderId="143" xfId="0" applyNumberFormat="1" applyFont="1" applyFill="1" applyBorder="1" applyAlignment="1">
      <alignment horizontal="right"/>
    </xf>
    <xf numFmtId="1" fontId="11" fillId="5" borderId="143" xfId="0" applyNumberFormat="1" applyFont="1" applyFill="1" applyBorder="1" applyAlignment="1">
      <alignment horizontal="right" vertical="center"/>
    </xf>
    <xf numFmtId="168" fontId="11" fillId="4" borderId="158" xfId="0" applyNumberFormat="1" applyFont="1" applyFill="1" applyBorder="1" applyAlignment="1">
      <alignment horizontal="right"/>
    </xf>
    <xf numFmtId="168" fontId="11" fillId="4" borderId="6" xfId="0" applyNumberFormat="1" applyFont="1" applyFill="1" applyBorder="1" applyAlignment="1">
      <alignment horizontal="right"/>
    </xf>
    <xf numFmtId="168" fontId="11" fillId="4" borderId="143" xfId="0" applyNumberFormat="1" applyFont="1" applyFill="1" applyBorder="1" applyAlignment="1">
      <alignment horizontal="right"/>
    </xf>
    <xf numFmtId="168" fontId="11" fillId="4" borderId="158" xfId="0" applyNumberFormat="1" applyFont="1" applyFill="1" applyBorder="1" applyAlignment="1">
      <alignment horizontal="right" vertical="center"/>
    </xf>
    <xf numFmtId="168" fontId="11" fillId="4" borderId="6" xfId="0" applyNumberFormat="1" applyFont="1" applyFill="1" applyBorder="1" applyAlignment="1">
      <alignment horizontal="right" vertical="center"/>
    </xf>
    <xf numFmtId="168" fontId="11" fillId="4" borderId="143" xfId="0" applyNumberFormat="1" applyFont="1" applyFill="1" applyBorder="1" applyAlignment="1">
      <alignment horizontal="right" vertical="center"/>
    </xf>
    <xf numFmtId="0" fontId="19" fillId="5" borderId="157" xfId="0" applyFont="1" applyFill="1" applyBorder="1" applyAlignment="1">
      <alignment horizontal="right"/>
    </xf>
    <xf numFmtId="0" fontId="19" fillId="5" borderId="158" xfId="0" applyFont="1" applyFill="1" applyBorder="1" applyAlignment="1">
      <alignment horizontal="right"/>
    </xf>
    <xf numFmtId="0" fontId="25" fillId="0" borderId="158" xfId="0" applyFont="1" applyBorder="1"/>
    <xf numFmtId="3" fontId="19" fillId="5" borderId="118" xfId="0" applyNumberFormat="1" applyFont="1" applyFill="1" applyBorder="1" applyAlignment="1">
      <alignment horizontal="right"/>
    </xf>
    <xf numFmtId="3" fontId="19" fillId="5" borderId="121" xfId="0" applyNumberFormat="1" applyFont="1" applyFill="1" applyBorder="1" applyAlignment="1">
      <alignment horizontal="right"/>
    </xf>
    <xf numFmtId="3" fontId="24" fillId="4" borderId="122" xfId="0" applyNumberFormat="1" applyFont="1" applyFill="1" applyBorder="1" applyAlignment="1">
      <alignment horizontal="right"/>
    </xf>
    <xf numFmtId="3" fontId="17" fillId="0" borderId="8" xfId="0" applyNumberFormat="1" applyFont="1" applyBorder="1"/>
    <xf numFmtId="3" fontId="21" fillId="6" borderId="17" xfId="0" applyNumberFormat="1" applyFont="1" applyFill="1" applyBorder="1" applyAlignment="1">
      <alignment horizontal="center" vertical="center"/>
    </xf>
    <xf numFmtId="3" fontId="19" fillId="4" borderId="121" xfId="0" applyNumberFormat="1" applyFont="1" applyFill="1" applyBorder="1" applyAlignment="1">
      <alignment horizontal="right"/>
    </xf>
    <xf numFmtId="3" fontId="28" fillId="0" borderId="8" xfId="0" applyNumberFormat="1" applyFont="1" applyBorder="1"/>
    <xf numFmtId="3" fontId="26" fillId="0" borderId="0" xfId="0" applyNumberFormat="1" applyFont="1" applyBorder="1"/>
    <xf numFmtId="3" fontId="21" fillId="6" borderId="17" xfId="0" applyNumberFormat="1" applyFont="1" applyFill="1" applyBorder="1" applyAlignment="1">
      <alignment horizontal="center" wrapText="1"/>
    </xf>
    <xf numFmtId="3" fontId="0" fillId="0" borderId="157" xfId="0" applyNumberFormat="1" applyBorder="1"/>
    <xf numFmtId="3" fontId="0" fillId="0" borderId="121" xfId="0" applyNumberFormat="1" applyBorder="1"/>
    <xf numFmtId="3" fontId="28" fillId="0" borderId="122" xfId="0" applyNumberFormat="1" applyFont="1" applyBorder="1"/>
    <xf numFmtId="3" fontId="26" fillId="0" borderId="157" xfId="0" applyNumberFormat="1" applyFont="1" applyBorder="1"/>
    <xf numFmtId="3" fontId="26" fillId="0" borderId="158" xfId="0" applyNumberFormat="1" applyFont="1" applyBorder="1"/>
    <xf numFmtId="3" fontId="11" fillId="0" borderId="158" xfId="0" applyNumberFormat="1" applyFont="1" applyBorder="1"/>
    <xf numFmtId="3" fontId="11" fillId="5" borderId="121" xfId="0" applyNumberFormat="1" applyFont="1" applyFill="1" applyBorder="1" applyAlignment="1">
      <alignment horizontal="right"/>
    </xf>
    <xf numFmtId="3" fontId="11" fillId="5" borderId="13" xfId="0" applyNumberFormat="1" applyFont="1" applyFill="1" applyBorder="1" applyAlignment="1">
      <alignment horizontal="right"/>
    </xf>
    <xf numFmtId="3" fontId="21" fillId="6" borderId="17" xfId="0" applyNumberFormat="1" applyFont="1" applyFill="1" applyBorder="1" applyAlignment="1">
      <alignment horizontal="center" vertical="center" wrapText="1"/>
    </xf>
    <xf numFmtId="3" fontId="18" fillId="0" borderId="157" xfId="0" applyNumberFormat="1" applyFont="1" applyFill="1" applyBorder="1" applyAlignment="1">
      <alignment horizontal="center" vertical="center" wrapText="1"/>
    </xf>
    <xf numFmtId="3" fontId="11" fillId="0" borderId="158" xfId="0" applyNumberFormat="1" applyFont="1" applyFill="1" applyBorder="1" applyAlignment="1">
      <alignment horizontal="right" vertical="center" wrapText="1"/>
    </xf>
    <xf numFmtId="3" fontId="18" fillId="0" borderId="118" xfId="0" applyNumberFormat="1" applyFont="1" applyFill="1" applyBorder="1" applyAlignment="1">
      <alignment horizontal="center" vertical="center" wrapText="1"/>
    </xf>
    <xf numFmtId="0" fontId="0" fillId="0" borderId="13" xfId="0" applyBorder="1"/>
    <xf numFmtId="0" fontId="17" fillId="0" borderId="122" xfId="0" applyNumberFormat="1" applyFont="1" applyBorder="1"/>
    <xf numFmtId="3" fontId="11" fillId="5" borderId="121" xfId="0" applyNumberFormat="1" applyFont="1" applyFill="1" applyBorder="1" applyAlignment="1">
      <alignment horizontal="right" vertical="center"/>
    </xf>
    <xf numFmtId="3" fontId="11" fillId="5" borderId="13" xfId="0" applyNumberFormat="1" applyFont="1" applyFill="1" applyBorder="1" applyAlignment="1">
      <alignment horizontal="right" vertical="center"/>
    </xf>
    <xf numFmtId="0" fontId="28" fillId="0" borderId="122" xfId="0" applyFont="1" applyBorder="1"/>
    <xf numFmtId="0" fontId="28" fillId="0" borderId="8" xfId="0" applyFont="1" applyBorder="1"/>
    <xf numFmtId="3" fontId="21" fillId="6" borderId="28" xfId="0" applyNumberFormat="1" applyFont="1" applyFill="1" applyBorder="1" applyAlignment="1">
      <alignment horizontal="center"/>
    </xf>
    <xf numFmtId="3" fontId="11" fillId="0" borderId="157" xfId="0" applyNumberFormat="1" applyFont="1" applyFill="1" applyBorder="1" applyAlignment="1">
      <alignment horizontal="right" wrapText="1"/>
    </xf>
    <xf numFmtId="3" fontId="21" fillId="6" borderId="25" xfId="0" applyNumberFormat="1" applyFont="1" applyFill="1" applyBorder="1" applyAlignment="1">
      <alignment horizontal="center" vertical="center" wrapText="1"/>
    </xf>
    <xf numFmtId="3" fontId="11" fillId="0" borderId="6" xfId="0" applyNumberFormat="1" applyFont="1" applyFill="1" applyBorder="1" applyAlignment="1">
      <alignment horizontal="right" vertical="center" wrapText="1"/>
    </xf>
    <xf numFmtId="167" fontId="57" fillId="2" borderId="157" xfId="6" applyNumberFormat="1" applyFont="1" applyFill="1" applyBorder="1" applyAlignment="1">
      <alignment horizontal="right" vertical="center" wrapText="1" indent="1"/>
    </xf>
    <xf numFmtId="167" fontId="57" fillId="2" borderId="158" xfId="6" applyNumberFormat="1" applyFont="1" applyFill="1" applyBorder="1" applyAlignment="1">
      <alignment horizontal="right" vertical="center" wrapText="1" indent="1"/>
    </xf>
    <xf numFmtId="168" fontId="57" fillId="2" borderId="158" xfId="0" applyNumberFormat="1" applyFont="1" applyFill="1" applyBorder="1" applyAlignment="1">
      <alignment horizontal="right" vertical="center" wrapText="1" indent="1"/>
    </xf>
    <xf numFmtId="167" fontId="57" fillId="2" borderId="118" xfId="6" applyNumberFormat="1" applyFont="1" applyFill="1" applyBorder="1" applyAlignment="1">
      <alignment horizontal="right" vertical="center" wrapText="1" indent="1"/>
    </xf>
    <xf numFmtId="167" fontId="57" fillId="2" borderId="6" xfId="6" applyNumberFormat="1" applyFont="1" applyFill="1" applyBorder="1" applyAlignment="1">
      <alignment horizontal="right" vertical="center" wrapText="1" indent="1"/>
    </xf>
    <xf numFmtId="168" fontId="57" fillId="2" borderId="6" xfId="0" applyNumberFormat="1" applyFont="1" applyFill="1" applyBorder="1" applyAlignment="1">
      <alignment horizontal="right" vertical="center" wrapText="1" indent="1"/>
    </xf>
    <xf numFmtId="167" fontId="57" fillId="2" borderId="121" xfId="6" applyNumberFormat="1" applyFont="1" applyFill="1" applyBorder="1" applyAlignment="1">
      <alignment horizontal="right" vertical="center" wrapText="1" indent="1"/>
    </xf>
    <xf numFmtId="167" fontId="57" fillId="2" borderId="13" xfId="6" applyNumberFormat="1" applyFont="1" applyFill="1" applyBorder="1" applyAlignment="1">
      <alignment horizontal="right" vertical="center" wrapText="1" indent="1"/>
    </xf>
    <xf numFmtId="168" fontId="57" fillId="2" borderId="13" xfId="0" applyNumberFormat="1" applyFont="1" applyFill="1" applyBorder="1" applyAlignment="1">
      <alignment horizontal="right" vertical="center" wrapText="1" indent="1"/>
    </xf>
    <xf numFmtId="167" fontId="56" fillId="2" borderId="122" xfId="6" applyNumberFormat="1" applyFont="1" applyFill="1" applyBorder="1" applyAlignment="1">
      <alignment horizontal="right" vertical="center" wrapText="1" indent="1"/>
    </xf>
    <xf numFmtId="167" fontId="56" fillId="2" borderId="8" xfId="6" applyNumberFormat="1" applyFont="1" applyFill="1" applyBorder="1" applyAlignment="1">
      <alignment horizontal="right" vertical="center" wrapText="1" indent="1"/>
    </xf>
    <xf numFmtId="168" fontId="56" fillId="2" borderId="8" xfId="0" applyNumberFormat="1" applyFont="1" applyFill="1" applyBorder="1" applyAlignment="1">
      <alignment horizontal="right" vertical="center" wrapText="1" indent="1"/>
    </xf>
    <xf numFmtId="167" fontId="11" fillId="2" borderId="157" xfId="7" applyNumberFormat="1" applyFont="1" applyFill="1" applyBorder="1" applyAlignment="1">
      <alignment horizontal="right" vertical="center" wrapText="1" indent="1"/>
    </xf>
    <xf numFmtId="167" fontId="11" fillId="2" borderId="158" xfId="7" applyNumberFormat="1" applyFont="1" applyFill="1" applyBorder="1" applyAlignment="1">
      <alignment horizontal="right" vertical="center" wrapText="1" indent="1"/>
    </xf>
    <xf numFmtId="168" fontId="11" fillId="2" borderId="158" xfId="0" applyNumberFormat="1" applyFont="1" applyFill="1" applyBorder="1" applyAlignment="1">
      <alignment horizontal="right" vertical="center" wrapText="1" indent="1"/>
    </xf>
    <xf numFmtId="167" fontId="14" fillId="2" borderId="118" xfId="7" applyNumberFormat="1" applyFont="1" applyFill="1" applyBorder="1" applyAlignment="1">
      <alignment horizontal="right" vertical="center" wrapText="1" indent="1"/>
    </xf>
    <xf numFmtId="167" fontId="14" fillId="2" borderId="6" xfId="7" applyNumberFormat="1" applyFont="1" applyFill="1" applyBorder="1" applyAlignment="1">
      <alignment horizontal="right" vertical="center" wrapText="1" indent="1"/>
    </xf>
    <xf numFmtId="168" fontId="14" fillId="2" borderId="6" xfId="0" applyNumberFormat="1" applyFont="1" applyFill="1" applyBorder="1" applyAlignment="1">
      <alignment horizontal="right" vertical="center" wrapText="1" indent="1"/>
    </xf>
    <xf numFmtId="0" fontId="81" fillId="0" borderId="0" xfId="0" applyFont="1"/>
    <xf numFmtId="0" fontId="21" fillId="11" borderId="17" xfId="0" applyFont="1" applyFill="1" applyBorder="1" applyAlignment="1">
      <alignment vertical="center"/>
    </xf>
    <xf numFmtId="0" fontId="11" fillId="11" borderId="17" xfId="0" applyFont="1" applyFill="1" applyBorder="1" applyAlignment="1">
      <alignment vertical="center"/>
    </xf>
    <xf numFmtId="0" fontId="11" fillId="11" borderId="110" xfId="0" applyFont="1" applyFill="1" applyBorder="1" applyAlignment="1">
      <alignment vertical="center"/>
    </xf>
    <xf numFmtId="0" fontId="11" fillId="11" borderId="108" xfId="0" applyFont="1" applyFill="1" applyBorder="1" applyAlignment="1">
      <alignment vertical="center"/>
    </xf>
    <xf numFmtId="167" fontId="14" fillId="2" borderId="121" xfId="7" applyNumberFormat="1" applyFont="1" applyFill="1" applyBorder="1" applyAlignment="1">
      <alignment horizontal="right" vertical="center" wrapText="1" indent="1"/>
    </xf>
    <xf numFmtId="167" fontId="14" fillId="2" borderId="13" xfId="7" applyNumberFormat="1" applyFont="1" applyFill="1" applyBorder="1" applyAlignment="1">
      <alignment horizontal="right" vertical="center" wrapText="1" indent="1"/>
    </xf>
    <xf numFmtId="168" fontId="14" fillId="2" borderId="13" xfId="0" applyNumberFormat="1" applyFont="1" applyFill="1" applyBorder="1" applyAlignment="1">
      <alignment horizontal="right" vertical="center" wrapText="1" indent="1"/>
    </xf>
    <xf numFmtId="167" fontId="21" fillId="2" borderId="122" xfId="7" applyNumberFormat="1" applyFont="1" applyFill="1" applyBorder="1" applyAlignment="1">
      <alignment horizontal="right" vertical="center" wrapText="1" indent="1"/>
    </xf>
    <xf numFmtId="167" fontId="21" fillId="2" borderId="8" xfId="7" applyNumberFormat="1" applyFont="1" applyFill="1" applyBorder="1" applyAlignment="1">
      <alignment horizontal="right" vertical="center" wrapText="1" indent="1"/>
    </xf>
    <xf numFmtId="168" fontId="21" fillId="2" borderId="8" xfId="0" applyNumberFormat="1" applyFont="1" applyFill="1" applyBorder="1" applyAlignment="1">
      <alignment horizontal="right" vertical="center" wrapText="1" indent="1"/>
    </xf>
    <xf numFmtId="167" fontId="11" fillId="2" borderId="122" xfId="7" applyNumberFormat="1" applyFont="1" applyFill="1" applyBorder="1" applyAlignment="1">
      <alignment horizontal="right" vertical="center" wrapText="1" indent="1"/>
    </xf>
    <xf numFmtId="167" fontId="11" fillId="2" borderId="8" xfId="7" applyNumberFormat="1" applyFont="1" applyFill="1" applyBorder="1" applyAlignment="1">
      <alignment horizontal="right" vertical="center" wrapText="1" indent="1"/>
    </xf>
    <xf numFmtId="168" fontId="11" fillId="2" borderId="8" xfId="0" applyNumberFormat="1" applyFont="1" applyFill="1" applyBorder="1" applyAlignment="1">
      <alignment horizontal="right" vertical="center" wrapText="1" indent="1"/>
    </xf>
    <xf numFmtId="167" fontId="14" fillId="2" borderId="142" xfId="7" applyNumberFormat="1" applyFont="1" applyFill="1" applyBorder="1" applyAlignment="1">
      <alignment horizontal="right" vertical="center" wrapText="1" indent="1"/>
    </xf>
    <xf numFmtId="167" fontId="14" fillId="2" borderId="143" xfId="7" applyNumberFormat="1" applyFont="1" applyFill="1" applyBorder="1" applyAlignment="1">
      <alignment horizontal="right" vertical="center" wrapText="1" indent="1"/>
    </xf>
    <xf numFmtId="168" fontId="14" fillId="2" borderId="143" xfId="0" applyNumberFormat="1" applyFont="1" applyFill="1" applyBorder="1" applyAlignment="1">
      <alignment horizontal="right" vertical="center" wrapText="1" indent="1"/>
    </xf>
    <xf numFmtId="0" fontId="14" fillId="11" borderId="17" xfId="0" applyFont="1" applyFill="1" applyBorder="1" applyAlignment="1">
      <alignment horizontal="left" vertical="center" indent="1"/>
    </xf>
    <xf numFmtId="0" fontId="14" fillId="11" borderId="26" xfId="0" applyFont="1" applyFill="1" applyBorder="1" applyAlignment="1">
      <alignment horizontal="left" vertical="center" indent="1"/>
    </xf>
    <xf numFmtId="0" fontId="14" fillId="11" borderId="111" xfId="0" applyFont="1" applyFill="1" applyBorder="1" applyAlignment="1">
      <alignment horizontal="left" vertical="center" indent="1"/>
    </xf>
    <xf numFmtId="167" fontId="11" fillId="11" borderId="17" xfId="7" applyNumberFormat="1" applyFont="1" applyFill="1" applyBorder="1" applyAlignment="1">
      <alignment horizontal="center" vertical="center" wrapText="1"/>
    </xf>
    <xf numFmtId="167" fontId="21" fillId="11" borderId="17" xfId="7" applyNumberFormat="1" applyFont="1" applyFill="1" applyBorder="1" applyAlignment="1">
      <alignment horizontal="right" vertical="center" wrapText="1" indent="1"/>
    </xf>
    <xf numFmtId="0" fontId="11" fillId="2" borderId="157" xfId="0" applyFont="1" applyFill="1" applyBorder="1" applyAlignment="1">
      <alignment horizontal="center" vertical="center" wrapText="1"/>
    </xf>
    <xf numFmtId="0" fontId="11" fillId="2" borderId="158" xfId="0" applyFont="1" applyFill="1" applyBorder="1" applyAlignment="1">
      <alignment horizontal="center" vertical="center" wrapText="1"/>
    </xf>
    <xf numFmtId="168" fontId="11" fillId="2" borderId="158" xfId="0" applyNumberFormat="1"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3" xfId="0" applyFont="1" applyFill="1" applyBorder="1" applyAlignment="1">
      <alignment horizontal="center" vertical="center" wrapText="1"/>
    </xf>
    <xf numFmtId="168" fontId="11" fillId="2" borderId="13" xfId="0" applyNumberFormat="1" applyFont="1" applyFill="1" applyBorder="1" applyAlignment="1">
      <alignment horizontal="center" vertical="center" wrapText="1"/>
    </xf>
    <xf numFmtId="0" fontId="21" fillId="2" borderId="122" xfId="0" applyFont="1" applyFill="1" applyBorder="1" applyAlignment="1">
      <alignment horizontal="center" vertical="center" wrapText="1"/>
    </xf>
    <xf numFmtId="0" fontId="21" fillId="2" borderId="8" xfId="0" applyFont="1" applyFill="1" applyBorder="1" applyAlignment="1">
      <alignment horizontal="center" vertical="center" wrapText="1"/>
    </xf>
    <xf numFmtId="168" fontId="21" fillId="2" borderId="8" xfId="0" applyNumberFormat="1" applyFont="1" applyFill="1" applyBorder="1" applyAlignment="1">
      <alignment horizontal="center" vertical="center" wrapText="1"/>
    </xf>
    <xf numFmtId="0" fontId="11" fillId="2" borderId="157" xfId="0" applyFont="1" applyFill="1" applyBorder="1" applyAlignment="1">
      <alignment horizontal="right" vertical="center" wrapText="1" indent="2"/>
    </xf>
    <xf numFmtId="0" fontId="11" fillId="2" borderId="158" xfId="0" applyFont="1" applyFill="1" applyBorder="1" applyAlignment="1">
      <alignment horizontal="right" vertical="center" wrapText="1" indent="2"/>
    </xf>
    <xf numFmtId="168" fontId="11" fillId="2" borderId="158" xfId="0" applyNumberFormat="1" applyFont="1" applyFill="1" applyBorder="1" applyAlignment="1">
      <alignment horizontal="right" vertical="center" wrapText="1" indent="2"/>
    </xf>
    <xf numFmtId="0" fontId="11" fillId="2" borderId="118" xfId="0" applyFont="1" applyFill="1" applyBorder="1" applyAlignment="1">
      <alignment horizontal="right" vertical="center" wrapText="1" indent="2"/>
    </xf>
    <xf numFmtId="0" fontId="11" fillId="2" borderId="6" xfId="0" applyFont="1" applyFill="1" applyBorder="1" applyAlignment="1">
      <alignment horizontal="right" vertical="center" wrapText="1" indent="2"/>
    </xf>
    <xf numFmtId="168" fontId="11" fillId="2" borderId="6" xfId="0" applyNumberFormat="1" applyFont="1" applyFill="1" applyBorder="1" applyAlignment="1">
      <alignment horizontal="right" vertical="center" wrapText="1" indent="2"/>
    </xf>
    <xf numFmtId="0" fontId="11" fillId="2" borderId="121" xfId="0" applyFont="1" applyFill="1" applyBorder="1" applyAlignment="1">
      <alignment horizontal="right" vertical="center" wrapText="1" indent="2"/>
    </xf>
    <xf numFmtId="0" fontId="11" fillId="2" borderId="13" xfId="0" applyFont="1" applyFill="1" applyBorder="1" applyAlignment="1">
      <alignment horizontal="right" vertical="center" wrapText="1" indent="2"/>
    </xf>
    <xf numFmtId="168" fontId="11" fillId="2" borderId="13" xfId="0" applyNumberFormat="1" applyFont="1" applyFill="1" applyBorder="1" applyAlignment="1">
      <alignment horizontal="right" vertical="center" wrapText="1" indent="2"/>
    </xf>
    <xf numFmtId="0" fontId="21" fillId="2" borderId="122" xfId="0" applyFont="1" applyFill="1" applyBorder="1" applyAlignment="1">
      <alignment horizontal="right" vertical="center" wrapText="1" indent="2"/>
    </xf>
    <xf numFmtId="0" fontId="21" fillId="2" borderId="8" xfId="0" applyFont="1" applyFill="1" applyBorder="1" applyAlignment="1">
      <alignment horizontal="right" vertical="center" wrapText="1" indent="2"/>
    </xf>
    <xf numFmtId="168" fontId="21" fillId="2" borderId="8" xfId="0" applyNumberFormat="1" applyFont="1" applyFill="1" applyBorder="1" applyAlignment="1">
      <alignment horizontal="right" vertical="center" wrapText="1" indent="2"/>
    </xf>
    <xf numFmtId="167" fontId="14" fillId="2" borderId="157" xfId="7" applyNumberFormat="1" applyFont="1" applyFill="1" applyBorder="1" applyAlignment="1">
      <alignment horizontal="right" vertical="center" wrapText="1" indent="1"/>
    </xf>
    <xf numFmtId="167" fontId="14" fillId="2" borderId="158" xfId="7" applyNumberFormat="1" applyFont="1" applyFill="1" applyBorder="1" applyAlignment="1">
      <alignment horizontal="right" vertical="center" wrapText="1" indent="1"/>
    </xf>
    <xf numFmtId="168" fontId="14" fillId="2" borderId="158" xfId="0" applyNumberFormat="1" applyFont="1" applyFill="1" applyBorder="1" applyAlignment="1">
      <alignment horizontal="right" vertical="center" wrapText="1" indent="1"/>
    </xf>
    <xf numFmtId="0" fontId="14" fillId="2" borderId="17" xfId="0" applyFont="1" applyFill="1" applyBorder="1" applyAlignment="1">
      <alignment horizontal="left" vertical="center" indent="1"/>
    </xf>
    <xf numFmtId="0" fontId="21" fillId="2" borderId="17" xfId="0" applyFont="1" applyFill="1" applyBorder="1" applyAlignment="1">
      <alignment vertical="center"/>
    </xf>
    <xf numFmtId="0" fontId="21" fillId="11" borderId="108" xfId="0" applyFont="1" applyFill="1" applyBorder="1" applyAlignment="1">
      <alignment horizontal="center" vertical="center" wrapText="1"/>
    </xf>
    <xf numFmtId="167" fontId="11" fillId="2" borderId="168" xfId="6" applyNumberFormat="1" applyFont="1" applyFill="1" applyBorder="1" applyAlignment="1">
      <alignment horizontal="right" vertical="center" wrapText="1" indent="1"/>
    </xf>
    <xf numFmtId="167" fontId="11" fillId="2" borderId="7" xfId="6" applyNumberFormat="1" applyFont="1" applyFill="1" applyBorder="1" applyAlignment="1">
      <alignment horizontal="right" vertical="center" wrapText="1" indent="1"/>
    </xf>
    <xf numFmtId="168" fontId="11" fillId="0" borderId="7" xfId="2" applyNumberFormat="1" applyFont="1" applyFill="1" applyBorder="1" applyAlignment="1">
      <alignment horizontal="right" vertical="center" wrapText="1" indent="1"/>
    </xf>
    <xf numFmtId="167" fontId="14" fillId="2" borderId="118" xfId="6" applyNumberFormat="1" applyFont="1" applyFill="1" applyBorder="1" applyAlignment="1">
      <alignment horizontal="right" vertical="center" wrapText="1" indent="1"/>
    </xf>
    <xf numFmtId="167" fontId="14" fillId="2" borderId="6" xfId="6" applyNumberFormat="1" applyFont="1" applyFill="1" applyBorder="1" applyAlignment="1">
      <alignment horizontal="right" vertical="center" wrapText="1" indent="1"/>
    </xf>
    <xf numFmtId="168" fontId="11" fillId="0" borderId="6" xfId="2" applyNumberFormat="1" applyFont="1" applyFill="1" applyBorder="1" applyAlignment="1">
      <alignment horizontal="right" vertical="center" wrapText="1" indent="1"/>
    </xf>
    <xf numFmtId="167" fontId="11" fillId="2" borderId="122" xfId="6" applyNumberFormat="1" applyFont="1" applyFill="1" applyBorder="1" applyAlignment="1">
      <alignment horizontal="right" vertical="center" wrapText="1" indent="1"/>
    </xf>
    <xf numFmtId="167" fontId="11" fillId="2" borderId="8" xfId="6" applyNumberFormat="1" applyFont="1" applyFill="1" applyBorder="1" applyAlignment="1">
      <alignment horizontal="right" vertical="center" wrapText="1" indent="1"/>
    </xf>
    <xf numFmtId="168" fontId="11" fillId="0" borderId="8" xfId="2" applyNumberFormat="1" applyFont="1" applyFill="1" applyBorder="1" applyAlignment="1">
      <alignment horizontal="right" vertical="center" wrapText="1" indent="1"/>
    </xf>
    <xf numFmtId="0" fontId="26" fillId="11" borderId="17" xfId="0" applyFont="1" applyFill="1" applyBorder="1"/>
    <xf numFmtId="0" fontId="11" fillId="11" borderId="17" xfId="0" applyFont="1" applyFill="1" applyBorder="1" applyAlignment="1">
      <alignment vertical="center" wrapText="1"/>
    </xf>
    <xf numFmtId="167" fontId="14" fillId="2" borderId="121" xfId="6" applyNumberFormat="1" applyFont="1" applyFill="1" applyBorder="1" applyAlignment="1">
      <alignment horizontal="right" vertical="center" wrapText="1" indent="1"/>
    </xf>
    <xf numFmtId="167" fontId="14" fillId="2" borderId="13" xfId="6" applyNumberFormat="1" applyFont="1" applyFill="1" applyBorder="1" applyAlignment="1">
      <alignment horizontal="right" vertical="center" wrapText="1" indent="1"/>
    </xf>
    <xf numFmtId="168" fontId="11" fillId="0" borderId="13" xfId="2" applyNumberFormat="1" applyFont="1" applyFill="1" applyBorder="1" applyAlignment="1">
      <alignment horizontal="right" vertical="center" wrapText="1" indent="1"/>
    </xf>
    <xf numFmtId="167" fontId="21" fillId="2" borderId="122" xfId="6" applyNumberFormat="1" applyFont="1" applyFill="1" applyBorder="1" applyAlignment="1">
      <alignment horizontal="right" vertical="center" wrapText="1" indent="1"/>
    </xf>
    <xf numFmtId="167" fontId="21" fillId="2" borderId="8" xfId="6" applyNumberFormat="1" applyFont="1" applyFill="1" applyBorder="1" applyAlignment="1">
      <alignment horizontal="right" vertical="center" wrapText="1" indent="1"/>
    </xf>
    <xf numFmtId="168" fontId="21" fillId="2" borderId="8" xfId="2" applyNumberFormat="1" applyFont="1" applyFill="1" applyBorder="1" applyAlignment="1">
      <alignment horizontal="right" vertical="center" wrapText="1" indent="1"/>
    </xf>
    <xf numFmtId="167" fontId="11" fillId="11" borderId="17" xfId="6" applyNumberFormat="1" applyFont="1" applyFill="1" applyBorder="1" applyAlignment="1">
      <alignment vertical="center" wrapText="1"/>
    </xf>
    <xf numFmtId="167" fontId="11" fillId="11" borderId="17" xfId="6" applyNumberFormat="1" applyFont="1" applyFill="1" applyBorder="1" applyAlignment="1">
      <alignment horizontal="left" vertical="center" wrapText="1"/>
    </xf>
    <xf numFmtId="167" fontId="21" fillId="11" borderId="17" xfId="6" applyNumberFormat="1" applyFont="1" applyFill="1" applyBorder="1" applyAlignment="1">
      <alignment horizontal="center" vertical="center" wrapText="1"/>
    </xf>
    <xf numFmtId="0" fontId="26" fillId="0" borderId="0" xfId="0" applyFont="1"/>
    <xf numFmtId="167" fontId="11" fillId="2" borderId="157" xfId="6" applyNumberFormat="1" applyFont="1" applyFill="1" applyBorder="1" applyAlignment="1">
      <alignment horizontal="right" vertical="center" wrapText="1" indent="2"/>
    </xf>
    <xf numFmtId="167" fontId="11" fillId="2" borderId="158" xfId="6" applyNumberFormat="1" applyFont="1" applyFill="1" applyBorder="1" applyAlignment="1">
      <alignment horizontal="right" vertical="center" wrapText="1" indent="2"/>
    </xf>
    <xf numFmtId="167" fontId="14" fillId="2" borderId="118" xfId="6" applyNumberFormat="1" applyFont="1" applyFill="1" applyBorder="1" applyAlignment="1">
      <alignment horizontal="right" vertical="center" wrapText="1" indent="2"/>
    </xf>
    <xf numFmtId="167" fontId="14" fillId="2" borderId="6" xfId="6" applyNumberFormat="1" applyFont="1" applyFill="1" applyBorder="1" applyAlignment="1">
      <alignment horizontal="right" vertical="center" wrapText="1" indent="2"/>
    </xf>
    <xf numFmtId="168" fontId="14" fillId="2" borderId="6" xfId="0" applyNumberFormat="1" applyFont="1" applyFill="1" applyBorder="1" applyAlignment="1">
      <alignment horizontal="right" vertical="center" wrapText="1" indent="2"/>
    </xf>
    <xf numFmtId="167" fontId="11" fillId="2" borderId="118" xfId="6" applyNumberFormat="1" applyFont="1" applyFill="1" applyBorder="1" applyAlignment="1">
      <alignment horizontal="right" vertical="center" wrapText="1" indent="2"/>
    </xf>
    <xf numFmtId="167" fontId="11" fillId="2" borderId="6" xfId="6" applyNumberFormat="1" applyFont="1" applyFill="1" applyBorder="1" applyAlignment="1">
      <alignment horizontal="right" vertical="center" wrapText="1" indent="2"/>
    </xf>
    <xf numFmtId="167" fontId="14" fillId="2" borderId="121" xfId="6" applyNumberFormat="1" applyFont="1" applyFill="1" applyBorder="1" applyAlignment="1">
      <alignment horizontal="right" vertical="center" wrapText="1" indent="2"/>
    </xf>
    <xf numFmtId="167" fontId="14" fillId="2" borderId="13" xfId="6" applyNumberFormat="1" applyFont="1" applyFill="1" applyBorder="1" applyAlignment="1">
      <alignment horizontal="right" vertical="center" wrapText="1" indent="2"/>
    </xf>
    <xf numFmtId="168" fontId="14" fillId="2" borderId="13" xfId="0" applyNumberFormat="1" applyFont="1" applyFill="1" applyBorder="1" applyAlignment="1">
      <alignment horizontal="right" vertical="center" wrapText="1" indent="2"/>
    </xf>
    <xf numFmtId="167" fontId="21" fillId="2" borderId="122" xfId="6" applyNumberFormat="1" applyFont="1" applyFill="1" applyBorder="1" applyAlignment="1">
      <alignment horizontal="right" vertical="center" wrapText="1" indent="2"/>
    </xf>
    <xf numFmtId="167" fontId="21" fillId="2" borderId="8" xfId="6" applyNumberFormat="1" applyFont="1" applyFill="1" applyBorder="1" applyAlignment="1">
      <alignment horizontal="right" vertical="center" wrapText="1" indent="2"/>
    </xf>
    <xf numFmtId="0" fontId="7" fillId="11" borderId="17" xfId="0" applyFont="1" applyFill="1" applyBorder="1" applyAlignment="1">
      <alignment vertical="center" wrapText="1"/>
    </xf>
    <xf numFmtId="167" fontId="7" fillId="2" borderId="157" xfId="6" applyNumberFormat="1" applyFont="1" applyFill="1" applyBorder="1" applyAlignment="1">
      <alignment vertical="center" wrapText="1"/>
    </xf>
    <xf numFmtId="167" fontId="7" fillId="2" borderId="158" xfId="6" applyNumberFormat="1" applyFont="1" applyFill="1" applyBorder="1" applyAlignment="1">
      <alignment vertical="center" wrapText="1"/>
    </xf>
    <xf numFmtId="168" fontId="7" fillId="2" borderId="158" xfId="0" applyNumberFormat="1" applyFont="1" applyFill="1" applyBorder="1" applyAlignment="1">
      <alignment horizontal="center" vertical="center" wrapText="1"/>
    </xf>
    <xf numFmtId="167" fontId="7" fillId="2" borderId="121" xfId="6" applyNumberFormat="1" applyFont="1" applyFill="1" applyBorder="1" applyAlignment="1">
      <alignment vertical="center" wrapText="1"/>
    </xf>
    <xf numFmtId="167" fontId="7" fillId="2" borderId="13" xfId="6" applyNumberFormat="1" applyFont="1" applyFill="1" applyBorder="1" applyAlignment="1">
      <alignment vertical="center" wrapText="1"/>
    </xf>
    <xf numFmtId="168" fontId="7" fillId="2" borderId="13" xfId="0" applyNumberFormat="1" applyFont="1" applyFill="1" applyBorder="1" applyAlignment="1">
      <alignment horizontal="center" vertical="center" wrapText="1"/>
    </xf>
    <xf numFmtId="167" fontId="22" fillId="2" borderId="122" xfId="6" applyNumberFormat="1" applyFont="1" applyFill="1" applyBorder="1" applyAlignment="1">
      <alignment vertical="center" wrapText="1"/>
    </xf>
    <xf numFmtId="167" fontId="22" fillId="2" borderId="8" xfId="6" applyNumberFormat="1" applyFont="1" applyFill="1" applyBorder="1" applyAlignment="1">
      <alignment vertical="center" wrapText="1"/>
    </xf>
    <xf numFmtId="168" fontId="22" fillId="2" borderId="8" xfId="0" applyNumberFormat="1" applyFont="1" applyFill="1" applyBorder="1" applyAlignment="1">
      <alignment horizontal="center" vertical="center" wrapText="1"/>
    </xf>
    <xf numFmtId="0" fontId="19" fillId="5" borderId="64" xfId="0" applyFont="1" applyFill="1" applyBorder="1" applyAlignment="1">
      <alignment horizontal="right" indent="1"/>
    </xf>
    <xf numFmtId="0" fontId="19" fillId="5" borderId="7" xfId="0" applyFont="1" applyFill="1" applyBorder="1" applyAlignment="1">
      <alignment horizontal="right" indent="1"/>
    </xf>
    <xf numFmtId="0" fontId="19" fillId="5" borderId="63" xfId="0" applyFont="1" applyFill="1" applyBorder="1" applyAlignment="1">
      <alignment horizontal="right" indent="1"/>
    </xf>
    <xf numFmtId="0" fontId="19" fillId="5" borderId="6" xfId="0" applyFont="1" applyFill="1" applyBorder="1" applyAlignment="1">
      <alignment horizontal="right" indent="1"/>
    </xf>
    <xf numFmtId="0" fontId="19" fillId="4" borderId="63" xfId="0" applyFont="1" applyFill="1" applyBorder="1" applyAlignment="1">
      <alignment horizontal="right" indent="1"/>
    </xf>
    <xf numFmtId="0" fontId="19" fillId="4" borderId="6" xfId="0" applyFont="1" applyFill="1" applyBorder="1" applyAlignment="1">
      <alignment horizontal="right" indent="1"/>
    </xf>
    <xf numFmtId="0" fontId="24" fillId="4" borderId="46" xfId="0" applyFont="1" applyFill="1" applyBorder="1" applyAlignment="1">
      <alignment horizontal="right" indent="1"/>
    </xf>
    <xf numFmtId="0" fontId="24" fillId="4" borderId="8" xfId="0" applyFont="1" applyFill="1" applyBorder="1" applyAlignment="1">
      <alignment horizontal="right" indent="1"/>
    </xf>
    <xf numFmtId="0" fontId="19" fillId="5" borderId="136" xfId="0" applyFont="1" applyFill="1" applyBorder="1" applyAlignment="1">
      <alignment horizontal="right" indent="1"/>
    </xf>
    <xf numFmtId="0" fontId="19" fillId="5" borderId="156" xfId="0" applyFont="1" applyFill="1" applyBorder="1" applyAlignment="1">
      <alignment horizontal="right" indent="1"/>
    </xf>
    <xf numFmtId="0" fontId="24" fillId="4" borderId="156" xfId="0" applyFont="1" applyFill="1" applyBorder="1" applyAlignment="1">
      <alignment horizontal="right" indent="1"/>
    </xf>
    <xf numFmtId="0" fontId="24" fillId="5" borderId="122" xfId="0" applyFont="1" applyFill="1" applyBorder="1" applyAlignment="1">
      <alignment horizontal="right" indent="1"/>
    </xf>
    <xf numFmtId="0" fontId="24" fillId="5" borderId="8" xfId="0" applyFont="1" applyFill="1" applyBorder="1" applyAlignment="1">
      <alignment horizontal="right" indent="1"/>
    </xf>
    <xf numFmtId="0" fontId="19" fillId="4" borderId="13" xfId="0" applyFont="1" applyFill="1" applyBorder="1" applyAlignment="1">
      <alignment horizontal="right" indent="1"/>
    </xf>
    <xf numFmtId="0" fontId="19" fillId="4" borderId="7" xfId="0" applyFont="1" applyFill="1" applyBorder="1" applyAlignment="1">
      <alignment horizontal="right" indent="1"/>
    </xf>
    <xf numFmtId="0" fontId="19" fillId="4" borderId="116" xfId="0" applyFont="1" applyFill="1" applyBorder="1" applyAlignment="1">
      <alignment horizontal="right" indent="1"/>
    </xf>
    <xf numFmtId="49" fontId="21" fillId="6" borderId="17" xfId="4" applyNumberFormat="1" applyFont="1" applyFill="1" applyBorder="1" applyAlignment="1">
      <alignment horizontal="center" vertical="center" wrapText="1"/>
    </xf>
    <xf numFmtId="49" fontId="21" fillId="6" borderId="17" xfId="4" applyNumberFormat="1" applyFont="1" applyFill="1" applyBorder="1" applyAlignment="1">
      <alignment horizontal="left" vertical="center" wrapText="1"/>
    </xf>
    <xf numFmtId="0" fontId="19" fillId="5" borderId="157" xfId="4" applyFont="1" applyFill="1" applyBorder="1" applyAlignment="1">
      <alignment horizontal="right" indent="1"/>
    </xf>
    <xf numFmtId="0" fontId="19" fillId="5" borderId="158" xfId="4" applyFont="1" applyFill="1" applyBorder="1" applyAlignment="1">
      <alignment horizontal="right" indent="1"/>
    </xf>
    <xf numFmtId="0" fontId="19" fillId="4" borderId="118" xfId="4" applyFont="1" applyFill="1" applyBorder="1" applyAlignment="1">
      <alignment horizontal="right" indent="1"/>
    </xf>
    <xf numFmtId="0" fontId="19" fillId="4" borderId="6" xfId="4" applyFont="1" applyFill="1" applyBorder="1" applyAlignment="1">
      <alignment horizontal="right" indent="1"/>
    </xf>
    <xf numFmtId="0" fontId="19" fillId="5" borderId="118" xfId="4" applyFont="1" applyFill="1" applyBorder="1" applyAlignment="1">
      <alignment horizontal="right" indent="1"/>
    </xf>
    <xf numFmtId="0" fontId="19" fillId="5" borderId="6" xfId="4" applyFont="1" applyFill="1" applyBorder="1" applyAlignment="1">
      <alignment horizontal="right" indent="1"/>
    </xf>
    <xf numFmtId="0" fontId="19" fillId="5" borderId="121" xfId="4" applyFont="1" applyFill="1" applyBorder="1" applyAlignment="1">
      <alignment horizontal="right" indent="1"/>
    </xf>
    <xf numFmtId="0" fontId="19" fillId="5" borderId="13" xfId="4" applyFont="1" applyFill="1" applyBorder="1" applyAlignment="1">
      <alignment horizontal="right" indent="1"/>
    </xf>
    <xf numFmtId="0" fontId="28" fillId="0" borderId="122" xfId="4" applyFont="1" applyBorder="1" applyAlignment="1">
      <alignment horizontal="right" indent="1"/>
    </xf>
    <xf numFmtId="0" fontId="28" fillId="0" borderId="8" xfId="4" applyFont="1" applyBorder="1" applyAlignment="1">
      <alignment horizontal="right" indent="1"/>
    </xf>
    <xf numFmtId="0" fontId="19" fillId="4" borderId="157" xfId="4" applyFont="1" applyFill="1" applyBorder="1" applyAlignment="1">
      <alignment horizontal="right" indent="1"/>
    </xf>
    <xf numFmtId="0" fontId="19" fillId="4" borderId="158" xfId="4" applyFont="1" applyFill="1" applyBorder="1" applyAlignment="1">
      <alignment horizontal="right" indent="1"/>
    </xf>
    <xf numFmtId="0" fontId="19" fillId="4" borderId="121" xfId="4" applyFont="1" applyFill="1" applyBorder="1" applyAlignment="1">
      <alignment horizontal="right" indent="1"/>
    </xf>
    <xf numFmtId="0" fontId="19" fillId="4" borderId="13" xfId="4" applyFont="1" applyFill="1" applyBorder="1" applyAlignment="1">
      <alignment horizontal="right" indent="1"/>
    </xf>
    <xf numFmtId="0" fontId="24" fillId="4" borderId="122" xfId="4" applyFont="1" applyFill="1" applyBorder="1" applyAlignment="1">
      <alignment horizontal="right" indent="1"/>
    </xf>
    <xf numFmtId="0" fontId="24" fillId="4" borderId="8" xfId="4" applyFont="1" applyFill="1" applyBorder="1" applyAlignment="1">
      <alignment horizontal="right" indent="1"/>
    </xf>
    <xf numFmtId="0" fontId="28" fillId="0" borderId="0" xfId="4" applyFont="1"/>
    <xf numFmtId="0" fontId="82" fillId="0" borderId="0" xfId="0" applyFont="1" applyAlignment="1">
      <alignment vertical="top"/>
    </xf>
    <xf numFmtId="49" fontId="18" fillId="0" borderId="118" xfId="4" applyNumberFormat="1" applyFont="1" applyFill="1" applyBorder="1" applyAlignment="1">
      <alignment horizontal="right" indent="1"/>
    </xf>
    <xf numFmtId="49" fontId="18" fillId="0" borderId="6" xfId="4" applyNumberFormat="1" applyFont="1" applyFill="1" applyBorder="1" applyAlignment="1">
      <alignment horizontal="right" indent="1"/>
    </xf>
    <xf numFmtId="49" fontId="18" fillId="0" borderId="121" xfId="4" applyNumberFormat="1" applyFont="1" applyFill="1" applyBorder="1" applyAlignment="1">
      <alignment horizontal="right" indent="1"/>
    </xf>
    <xf numFmtId="49" fontId="18" fillId="0" borderId="13" xfId="4" applyNumberFormat="1" applyFont="1" applyFill="1" applyBorder="1" applyAlignment="1">
      <alignment horizontal="right" indent="1"/>
    </xf>
    <xf numFmtId="0" fontId="28" fillId="0" borderId="0" xfId="4" applyFont="1" applyAlignment="1">
      <alignment vertical="center"/>
    </xf>
    <xf numFmtId="0" fontId="19" fillId="4" borderId="169" xfId="0" applyFont="1" applyFill="1" applyBorder="1" applyAlignment="1">
      <alignment horizontal="left"/>
    </xf>
    <xf numFmtId="0" fontId="19" fillId="5" borderId="157" xfId="0" applyFont="1" applyFill="1" applyBorder="1" applyAlignment="1">
      <alignment horizontal="right" indent="1"/>
    </xf>
    <xf numFmtId="0" fontId="19" fillId="4" borderId="158" xfId="0" applyFont="1" applyFill="1" applyBorder="1" applyAlignment="1">
      <alignment horizontal="right" indent="1"/>
    </xf>
    <xf numFmtId="0" fontId="19" fillId="5" borderId="158" xfId="0" applyFont="1" applyFill="1" applyBorder="1" applyAlignment="1">
      <alignment horizontal="right" indent="1"/>
    </xf>
    <xf numFmtId="0" fontId="19" fillId="5" borderId="118" xfId="0" applyFont="1" applyFill="1" applyBorder="1" applyAlignment="1">
      <alignment horizontal="right" indent="1"/>
    </xf>
    <xf numFmtId="0" fontId="19" fillId="4" borderId="118" xfId="0" applyFont="1" applyFill="1" applyBorder="1" applyAlignment="1">
      <alignment horizontal="right" indent="1"/>
    </xf>
    <xf numFmtId="0" fontId="19" fillId="5" borderId="121" xfId="0" applyFont="1" applyFill="1" applyBorder="1" applyAlignment="1">
      <alignment horizontal="right" indent="1"/>
    </xf>
    <xf numFmtId="0" fontId="19" fillId="5" borderId="13" xfId="0" applyFont="1" applyFill="1" applyBorder="1" applyAlignment="1">
      <alignment horizontal="right" indent="1"/>
    </xf>
    <xf numFmtId="0" fontId="24" fillId="4" borderId="122" xfId="0" applyFont="1" applyFill="1" applyBorder="1" applyAlignment="1">
      <alignment horizontal="right" indent="1"/>
    </xf>
    <xf numFmtId="49" fontId="20" fillId="0" borderId="157" xfId="0" applyNumberFormat="1" applyFont="1" applyFill="1" applyBorder="1" applyAlignment="1">
      <alignment horizontal="center" vertical="center" wrapText="1"/>
    </xf>
    <xf numFmtId="49" fontId="20" fillId="0" borderId="158" xfId="0" applyNumberFormat="1" applyFont="1" applyFill="1" applyBorder="1" applyAlignment="1">
      <alignment horizontal="center" vertical="center" wrapText="1"/>
    </xf>
    <xf numFmtId="49" fontId="20" fillId="0" borderId="118" xfId="0" applyNumberFormat="1" applyFont="1" applyFill="1" applyBorder="1" applyAlignment="1">
      <alignment horizontal="center" vertical="center" wrapText="1"/>
    </xf>
    <xf numFmtId="49" fontId="20" fillId="0" borderId="6" xfId="0" applyNumberFormat="1" applyFont="1" applyFill="1" applyBorder="1" applyAlignment="1">
      <alignment horizontal="center" vertical="center" wrapText="1"/>
    </xf>
    <xf numFmtId="0" fontId="24" fillId="5" borderId="122" xfId="0" applyFont="1" applyFill="1" applyBorder="1" applyAlignment="1">
      <alignment horizontal="right" vertical="center" indent="1"/>
    </xf>
    <xf numFmtId="0" fontId="24" fillId="5" borderId="8" xfId="0" applyFont="1" applyFill="1" applyBorder="1" applyAlignment="1">
      <alignment horizontal="right" vertical="center" indent="1"/>
    </xf>
    <xf numFmtId="0" fontId="24" fillId="5" borderId="122" xfId="0" applyFont="1" applyFill="1" applyBorder="1" applyAlignment="1">
      <alignment horizontal="right" vertical="center"/>
    </xf>
    <xf numFmtId="0" fontId="24" fillId="5" borderId="8" xfId="0" applyFont="1" applyFill="1" applyBorder="1" applyAlignment="1">
      <alignment horizontal="right" vertical="center"/>
    </xf>
    <xf numFmtId="0" fontId="19" fillId="4" borderId="158" xfId="0" applyFont="1" applyFill="1" applyBorder="1" applyAlignment="1">
      <alignment horizontal="left"/>
    </xf>
    <xf numFmtId="0" fontId="19" fillId="4" borderId="6" xfId="0" applyFont="1" applyFill="1" applyBorder="1" applyAlignment="1">
      <alignment horizontal="left"/>
    </xf>
    <xf numFmtId="0" fontId="19" fillId="4" borderId="13" xfId="0" applyFont="1" applyFill="1" applyBorder="1" applyAlignment="1">
      <alignment horizontal="left"/>
    </xf>
    <xf numFmtId="0" fontId="19" fillId="4" borderId="8" xfId="0" applyFont="1" applyFill="1" applyBorder="1" applyAlignment="1">
      <alignment horizontal="left"/>
    </xf>
    <xf numFmtId="10" fontId="24" fillId="4" borderId="8" xfId="0" applyNumberFormat="1" applyFont="1" applyFill="1" applyBorder="1" applyAlignment="1">
      <alignment horizontal="center"/>
    </xf>
    <xf numFmtId="49" fontId="21" fillId="6" borderId="17" xfId="0" applyNumberFormat="1" applyFont="1" applyFill="1" applyBorder="1" applyAlignment="1">
      <alignment horizontal="left" vertical="top" wrapText="1"/>
    </xf>
    <xf numFmtId="0" fontId="19" fillId="4" borderId="144" xfId="0" applyFont="1" applyFill="1" applyBorder="1" applyAlignment="1">
      <alignment horizontal="right"/>
    </xf>
    <xf numFmtId="0" fontId="19" fillId="4" borderId="104" xfId="0" applyFont="1" applyFill="1" applyBorder="1" applyAlignment="1">
      <alignment horizontal="right"/>
    </xf>
    <xf numFmtId="0" fontId="19" fillId="5" borderId="104" xfId="0" applyFont="1" applyFill="1" applyBorder="1" applyAlignment="1">
      <alignment horizontal="right"/>
    </xf>
    <xf numFmtId="0" fontId="19" fillId="4" borderId="145" xfId="0" applyFont="1" applyFill="1" applyBorder="1" applyAlignment="1">
      <alignment horizontal="right"/>
    </xf>
    <xf numFmtId="0" fontId="24" fillId="4" borderId="101" xfId="0" applyFont="1" applyFill="1" applyBorder="1" applyAlignment="1">
      <alignment horizontal="right"/>
    </xf>
    <xf numFmtId="168" fontId="24" fillId="4" borderId="101" xfId="2" applyNumberFormat="1" applyFont="1" applyFill="1" applyBorder="1" applyAlignment="1">
      <alignment horizontal="right"/>
    </xf>
    <xf numFmtId="0" fontId="26" fillId="0" borderId="118" xfId="0" applyFont="1" applyBorder="1" applyAlignment="1">
      <alignment horizontal="center"/>
    </xf>
    <xf numFmtId="0" fontId="26" fillId="0" borderId="63" xfId="0" applyFont="1" applyBorder="1" applyAlignment="1">
      <alignment horizontal="center"/>
    </xf>
    <xf numFmtId="0" fontId="24" fillId="4" borderId="154" xfId="0" applyFont="1" applyFill="1" applyBorder="1" applyAlignment="1">
      <alignment horizontal="right" indent="1"/>
    </xf>
    <xf numFmtId="0" fontId="25" fillId="0" borderId="0" xfId="5" applyFont="1" applyBorder="1"/>
    <xf numFmtId="0" fontId="25" fillId="0" borderId="0" xfId="5" applyFont="1"/>
    <xf numFmtId="3" fontId="49" fillId="9" borderId="157" xfId="5" applyNumberFormat="1" applyFont="1" applyFill="1" applyBorder="1" applyAlignment="1">
      <alignment horizontal="right" vertical="center"/>
    </xf>
    <xf numFmtId="3" fontId="49" fillId="9" borderId="158" xfId="5" applyNumberFormat="1" applyFont="1" applyFill="1" applyBorder="1" applyAlignment="1">
      <alignment horizontal="right" vertical="center"/>
    </xf>
    <xf numFmtId="3" fontId="49" fillId="9" borderId="118" xfId="5" applyNumberFormat="1" applyFont="1" applyFill="1" applyBorder="1" applyAlignment="1">
      <alignment horizontal="right" vertical="center"/>
    </xf>
    <xf numFmtId="3" fontId="49" fillId="9" borderId="6" xfId="5" applyNumberFormat="1" applyFont="1" applyFill="1" applyBorder="1" applyAlignment="1">
      <alignment horizontal="right" vertical="center"/>
    </xf>
    <xf numFmtId="0" fontId="49" fillId="9" borderId="6" xfId="5" applyFont="1" applyFill="1" applyBorder="1" applyAlignment="1">
      <alignment horizontal="right" vertical="center"/>
    </xf>
    <xf numFmtId="0" fontId="49" fillId="9" borderId="118" xfId="5" applyFont="1" applyFill="1" applyBorder="1" applyAlignment="1">
      <alignment horizontal="right" vertical="center"/>
    </xf>
    <xf numFmtId="3" fontId="49" fillId="9" borderId="121" xfId="5" applyNumberFormat="1" applyFont="1" applyFill="1" applyBorder="1" applyAlignment="1">
      <alignment horizontal="right" vertical="center"/>
    </xf>
    <xf numFmtId="3" fontId="49" fillId="9" borderId="13" xfId="5" applyNumberFormat="1" applyFont="1" applyFill="1" applyBorder="1" applyAlignment="1">
      <alignment horizontal="right" vertical="center"/>
    </xf>
    <xf numFmtId="3" fontId="50" fillId="9" borderId="122" xfId="5" applyNumberFormat="1" applyFont="1" applyFill="1" applyBorder="1" applyAlignment="1">
      <alignment horizontal="right" vertical="center"/>
    </xf>
    <xf numFmtId="3" fontId="50" fillId="9" borderId="8" xfId="5" applyNumberFormat="1" applyFont="1" applyFill="1" applyBorder="1" applyAlignment="1">
      <alignment horizontal="right" vertical="center"/>
    </xf>
    <xf numFmtId="3" fontId="49" fillId="0" borderId="157" xfId="5" applyNumberFormat="1" applyFont="1" applyFill="1" applyBorder="1" applyAlignment="1">
      <alignment horizontal="right" vertical="center"/>
    </xf>
    <xf numFmtId="3" fontId="49" fillId="0" borderId="158" xfId="5" applyNumberFormat="1" applyFont="1" applyFill="1" applyBorder="1" applyAlignment="1">
      <alignment horizontal="right" vertical="center"/>
    </xf>
    <xf numFmtId="3" fontId="49" fillId="0" borderId="118" xfId="5" applyNumberFormat="1" applyFont="1" applyFill="1" applyBorder="1" applyAlignment="1">
      <alignment horizontal="right" vertical="center"/>
    </xf>
    <xf numFmtId="3" fontId="49" fillId="0" borderId="6" xfId="5" applyNumberFormat="1" applyFont="1" applyFill="1" applyBorder="1" applyAlignment="1">
      <alignment horizontal="right" vertical="center"/>
    </xf>
    <xf numFmtId="3" fontId="49" fillId="0" borderId="121" xfId="5" applyNumberFormat="1" applyFont="1" applyFill="1" applyBorder="1" applyAlignment="1">
      <alignment horizontal="right" vertical="center"/>
    </xf>
    <xf numFmtId="3" fontId="49" fillId="0" borderId="13" xfId="5" applyNumberFormat="1" applyFont="1" applyFill="1" applyBorder="1" applyAlignment="1">
      <alignment horizontal="right" vertical="center"/>
    </xf>
    <xf numFmtId="3" fontId="50" fillId="0" borderId="122" xfId="5" applyNumberFormat="1" applyFont="1" applyFill="1" applyBorder="1" applyAlignment="1">
      <alignment horizontal="right" vertical="center"/>
    </xf>
    <xf numFmtId="3" fontId="50" fillId="0" borderId="8" xfId="5" applyNumberFormat="1" applyFont="1" applyFill="1" applyBorder="1" applyAlignment="1">
      <alignment horizontal="right" vertical="center"/>
    </xf>
    <xf numFmtId="3" fontId="25" fillId="0" borderId="152" xfId="5" applyNumberFormat="1" applyFont="1" applyBorder="1"/>
    <xf numFmtId="3" fontId="25" fillId="0" borderId="8" xfId="5" applyNumberFormat="1" applyFont="1" applyBorder="1"/>
    <xf numFmtId="3" fontId="25" fillId="0" borderId="170" xfId="5" applyNumberFormat="1" applyFont="1" applyBorder="1"/>
    <xf numFmtId="3" fontId="25" fillId="0" borderId="46" xfId="5" applyNumberFormat="1" applyFont="1" applyBorder="1"/>
    <xf numFmtId="3" fontId="25" fillId="0" borderId="132" xfId="5" applyNumberFormat="1" applyFont="1" applyBorder="1"/>
    <xf numFmtId="3" fontId="25" fillId="0" borderId="115" xfId="5" applyNumberFormat="1" applyFont="1" applyBorder="1"/>
    <xf numFmtId="0" fontId="28" fillId="11" borderId="17" xfId="5" applyFont="1" applyFill="1" applyBorder="1" applyAlignment="1">
      <alignment vertical="center"/>
    </xf>
    <xf numFmtId="0" fontId="28" fillId="12" borderId="17" xfId="5" applyFont="1" applyFill="1" applyBorder="1" applyAlignment="1">
      <alignment vertical="center"/>
    </xf>
    <xf numFmtId="14" fontId="30" fillId="0" borderId="17" xfId="0" applyNumberFormat="1" applyFont="1" applyBorder="1" applyAlignment="1">
      <alignment horizontal="left" vertical="center"/>
    </xf>
    <xf numFmtId="0" fontId="30" fillId="0" borderId="17" xfId="0" applyFont="1" applyBorder="1" applyAlignment="1">
      <alignment horizontal="left" vertical="center" wrapText="1"/>
    </xf>
    <xf numFmtId="0" fontId="29" fillId="11" borderId="26" xfId="0" applyFont="1" applyFill="1" applyBorder="1" applyAlignment="1">
      <alignment horizontal="center" vertical="center" wrapText="1"/>
    </xf>
    <xf numFmtId="0" fontId="26" fillId="0" borderId="0" xfId="0" applyFont="1" applyAlignment="1">
      <alignment horizontal="justify" vertical="center"/>
    </xf>
    <xf numFmtId="3" fontId="21" fillId="0" borderId="171" xfId="0" applyNumberFormat="1" applyFont="1" applyFill="1" applyBorder="1" applyAlignment="1">
      <alignment horizontal="right" vertical="center"/>
    </xf>
    <xf numFmtId="10" fontId="21" fillId="0" borderId="66" xfId="0" applyNumberFormat="1" applyFont="1" applyFill="1" applyBorder="1" applyAlignment="1">
      <alignment horizontal="right" vertical="center" wrapText="1"/>
    </xf>
    <xf numFmtId="3" fontId="11" fillId="0" borderId="66" xfId="0" applyNumberFormat="1" applyFont="1" applyFill="1" applyBorder="1" applyAlignment="1">
      <alignment horizontal="right" vertical="center" wrapText="1"/>
    </xf>
    <xf numFmtId="3" fontId="21" fillId="0" borderId="66" xfId="0" applyNumberFormat="1" applyFont="1" applyFill="1" applyBorder="1" applyAlignment="1">
      <alignment horizontal="right" vertical="center" wrapText="1"/>
    </xf>
    <xf numFmtId="0" fontId="84" fillId="14" borderId="172" xfId="0" applyFont="1" applyFill="1" applyBorder="1" applyAlignment="1">
      <alignment horizontal="right" vertical="center" wrapText="1"/>
    </xf>
    <xf numFmtId="0" fontId="85" fillId="0" borderId="0" xfId="0" applyFont="1"/>
    <xf numFmtId="0" fontId="21" fillId="15" borderId="71" xfId="0" applyFont="1" applyFill="1" applyBorder="1" applyAlignment="1">
      <alignment horizontal="right" vertical="center" wrapText="1"/>
    </xf>
    <xf numFmtId="10" fontId="21" fillId="15" borderId="0" xfId="0" applyNumberFormat="1" applyFont="1" applyFill="1" applyBorder="1" applyAlignment="1">
      <alignment horizontal="right" vertical="center" wrapText="1"/>
    </xf>
    <xf numFmtId="0" fontId="11" fillId="15" borderId="0" xfId="0" applyFont="1" applyFill="1" applyBorder="1" applyAlignment="1">
      <alignment horizontal="right" vertical="center" wrapText="1"/>
    </xf>
    <xf numFmtId="0" fontId="21" fillId="15" borderId="0" xfId="0" applyFont="1" applyFill="1" applyBorder="1" applyAlignment="1">
      <alignment horizontal="right" vertical="center" wrapText="1"/>
    </xf>
    <xf numFmtId="3" fontId="11" fillId="15" borderId="0" xfId="0" applyNumberFormat="1" applyFont="1" applyFill="1" applyBorder="1" applyAlignment="1">
      <alignment horizontal="right" vertical="center" wrapText="1"/>
    </xf>
    <xf numFmtId="0" fontId="84" fillId="14" borderId="173" xfId="0" applyFont="1" applyFill="1" applyBorder="1" applyAlignment="1">
      <alignment horizontal="right" vertical="center" wrapText="1"/>
    </xf>
    <xf numFmtId="0" fontId="21" fillId="0" borderId="71" xfId="0" applyFont="1" applyBorder="1" applyAlignment="1">
      <alignment horizontal="right" vertical="center" wrapText="1"/>
    </xf>
    <xf numFmtId="10" fontId="21" fillId="0" borderId="0" xfId="0" applyNumberFormat="1" applyFont="1" applyBorder="1" applyAlignment="1">
      <alignment horizontal="right" vertical="center" wrapText="1"/>
    </xf>
    <xf numFmtId="0" fontId="11" fillId="0" borderId="0" xfId="0" applyFont="1" applyBorder="1" applyAlignment="1">
      <alignment horizontal="right" vertical="center" wrapText="1"/>
    </xf>
    <xf numFmtId="3" fontId="21" fillId="0" borderId="0" xfId="0" applyNumberFormat="1" applyFont="1" applyBorder="1" applyAlignment="1">
      <alignment horizontal="right" vertical="center" wrapText="1"/>
    </xf>
    <xf numFmtId="3" fontId="11" fillId="0" borderId="0" xfId="0" applyNumberFormat="1" applyFont="1" applyBorder="1" applyAlignment="1">
      <alignment horizontal="right" vertical="center" wrapText="1"/>
    </xf>
    <xf numFmtId="0" fontId="21" fillId="0" borderId="71" xfId="0" applyFont="1" applyFill="1" applyBorder="1" applyAlignment="1">
      <alignment horizontal="right" vertical="center" wrapText="1"/>
    </xf>
    <xf numFmtId="10" fontId="21" fillId="0" borderId="0" xfId="0" applyNumberFormat="1" applyFont="1" applyFill="1" applyBorder="1" applyAlignment="1">
      <alignment horizontal="right" vertical="center" wrapText="1"/>
    </xf>
    <xf numFmtId="0" fontId="11" fillId="0" borderId="0" xfId="0" applyFont="1" applyFill="1" applyBorder="1" applyAlignment="1">
      <alignment horizontal="right" vertical="center" wrapText="1"/>
    </xf>
    <xf numFmtId="0" fontId="21" fillId="0" borderId="0" xfId="0" applyFont="1" applyFill="1" applyBorder="1" applyAlignment="1">
      <alignment horizontal="right" vertical="center" wrapText="1"/>
    </xf>
    <xf numFmtId="3" fontId="11" fillId="0" borderId="0" xfId="0" applyNumberFormat="1" applyFont="1" applyFill="1" applyBorder="1" applyAlignment="1">
      <alignment horizontal="right" vertical="center" wrapText="1"/>
    </xf>
    <xf numFmtId="0" fontId="0" fillId="14" borderId="174" xfId="0" applyFill="1" applyBorder="1" applyAlignment="1">
      <alignment vertical="center" wrapText="1"/>
    </xf>
    <xf numFmtId="0" fontId="86" fillId="14" borderId="175" xfId="0" applyFont="1" applyFill="1" applyBorder="1" applyAlignment="1">
      <alignment vertical="top" wrapText="1"/>
    </xf>
    <xf numFmtId="0" fontId="0" fillId="14" borderId="175" xfId="0" applyFill="1" applyBorder="1" applyAlignment="1">
      <alignment vertical="center" wrapText="1"/>
    </xf>
    <xf numFmtId="14" fontId="84" fillId="14" borderId="175" xfId="0" applyNumberFormat="1" applyFont="1" applyFill="1" applyBorder="1" applyAlignment="1">
      <alignment horizontal="center" vertical="center" wrapText="1"/>
    </xf>
    <xf numFmtId="0" fontId="0" fillId="14" borderId="71" xfId="0" applyFill="1" applyBorder="1" applyAlignment="1">
      <alignment vertical="center" wrapText="1"/>
    </xf>
    <xf numFmtId="0" fontId="0" fillId="14" borderId="0" xfId="0" applyFill="1" applyBorder="1" applyAlignment="1">
      <alignment vertical="center" wrapText="1"/>
    </xf>
    <xf numFmtId="0" fontId="86" fillId="14" borderId="71" xfId="0" applyFont="1" applyFill="1" applyBorder="1" applyAlignment="1">
      <alignment horizontal="center" vertical="center" wrapText="1"/>
    </xf>
    <xf numFmtId="0" fontId="86" fillId="14" borderId="92" xfId="0" applyFont="1" applyFill="1" applyBorder="1" applyAlignment="1">
      <alignment horizontal="center" vertical="center" wrapText="1"/>
    </xf>
    <xf numFmtId="0" fontId="30" fillId="0" borderId="17" xfId="0" applyFont="1" applyBorder="1" applyAlignment="1" applyProtection="1">
      <alignment horizontal="center" wrapText="1"/>
      <protection locked="0"/>
    </xf>
    <xf numFmtId="0" fontId="30" fillId="0" borderId="17" xfId="0" applyFont="1" applyFill="1" applyBorder="1" applyAlignment="1" applyProtection="1">
      <alignment horizontal="center" wrapText="1"/>
      <protection locked="0"/>
    </xf>
    <xf numFmtId="0" fontId="29" fillId="0" borderId="17" xfId="0" applyFont="1" applyBorder="1" applyAlignment="1" applyProtection="1">
      <alignment horizontal="center" wrapText="1"/>
      <protection locked="0"/>
    </xf>
    <xf numFmtId="0" fontId="31" fillId="11" borderId="17" xfId="0" applyFont="1" applyFill="1" applyBorder="1" applyAlignment="1">
      <alignment horizontal="center" vertical="center" wrapText="1"/>
    </xf>
    <xf numFmtId="0" fontId="29" fillId="11" borderId="17" xfId="0" applyFont="1" applyFill="1" applyBorder="1" applyAlignment="1">
      <alignment vertical="center"/>
    </xf>
    <xf numFmtId="0" fontId="29" fillId="0" borderId="0" xfId="0" applyFont="1" applyFill="1" applyBorder="1" applyAlignment="1">
      <alignment wrapText="1"/>
    </xf>
    <xf numFmtId="0" fontId="29" fillId="0" borderId="177" xfId="0" applyFont="1" applyFill="1" applyBorder="1" applyAlignment="1">
      <alignment wrapText="1"/>
    </xf>
    <xf numFmtId="0" fontId="29" fillId="0" borderId="177" xfId="0" applyFont="1" applyFill="1" applyBorder="1" applyAlignment="1"/>
    <xf numFmtId="0" fontId="29" fillId="0" borderId="0" xfId="0" applyFont="1" applyFill="1" applyBorder="1" applyAlignment="1"/>
    <xf numFmtId="0" fontId="32" fillId="0" borderId="17" xfId="0" applyFont="1" applyBorder="1" applyAlignment="1" applyProtection="1">
      <alignment horizontal="center" wrapText="1"/>
      <protection locked="0"/>
    </xf>
    <xf numFmtId="0" fontId="33"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29" fillId="0" borderId="17" xfId="0" applyFont="1" applyBorder="1" applyAlignment="1">
      <alignment horizontal="center" vertical="center"/>
    </xf>
    <xf numFmtId="0" fontId="29" fillId="0" borderId="17" xfId="0" applyFont="1" applyFill="1" applyBorder="1" applyAlignment="1" applyProtection="1">
      <alignment horizontal="center" wrapText="1"/>
      <protection locked="0"/>
    </xf>
    <xf numFmtId="0" fontId="32" fillId="0" borderId="17" xfId="0" applyFont="1" applyBorder="1" applyAlignment="1">
      <alignment horizontal="center" wrapText="1"/>
    </xf>
    <xf numFmtId="0" fontId="29" fillId="0" borderId="17" xfId="0" applyFont="1" applyBorder="1" applyAlignment="1">
      <alignment horizontal="center" wrapText="1"/>
    </xf>
    <xf numFmtId="0" fontId="30" fillId="0" borderId="17" xfId="0" applyFont="1" applyBorder="1" applyAlignment="1">
      <alignment horizontal="center" wrapText="1"/>
    </xf>
    <xf numFmtId="0" fontId="29" fillId="0" borderId="17" xfId="0" applyFont="1" applyBorder="1" applyAlignment="1">
      <alignment horizontal="center" vertical="center" wrapText="1"/>
    </xf>
    <xf numFmtId="0" fontId="29" fillId="11" borderId="17" xfId="0" applyFont="1" applyFill="1" applyBorder="1" applyAlignment="1">
      <alignment horizontal="center" wrapText="1"/>
    </xf>
    <xf numFmtId="0" fontId="29" fillId="0" borderId="17" xfId="0" applyFont="1" applyFill="1" applyBorder="1" applyAlignment="1">
      <alignment horizontal="center" wrapText="1"/>
    </xf>
    <xf numFmtId="0" fontId="30" fillId="0" borderId="17" xfId="0" applyFont="1" applyFill="1" applyBorder="1" applyAlignment="1">
      <alignment horizontal="center" wrapText="1"/>
    </xf>
    <xf numFmtId="0" fontId="30" fillId="0" borderId="17" xfId="0" applyFont="1" applyBorder="1" applyAlignment="1">
      <alignment horizontal="center" vertical="center" wrapText="1"/>
    </xf>
    <xf numFmtId="0" fontId="29" fillId="0" borderId="0" xfId="0" applyFont="1" applyFill="1" applyBorder="1" applyAlignment="1">
      <alignment horizontal="left" wrapText="1"/>
    </xf>
    <xf numFmtId="0" fontId="29" fillId="0" borderId="177" xfId="0" applyFont="1" applyFill="1" applyBorder="1" applyAlignment="1">
      <alignment horizontal="left" wrapText="1"/>
    </xf>
    <xf numFmtId="0" fontId="32" fillId="0" borderId="17" xfId="0" applyFont="1" applyBorder="1" applyAlignment="1">
      <alignment horizontal="center"/>
    </xf>
    <xf numFmtId="0" fontId="29" fillId="0" borderId="17" xfId="0" applyFont="1" applyBorder="1" applyAlignment="1">
      <alignment horizontal="center"/>
    </xf>
    <xf numFmtId="0" fontId="29" fillId="11" borderId="17" xfId="0" applyFont="1" applyFill="1" applyBorder="1" applyAlignment="1">
      <alignment horizontal="center" vertical="center" wrapText="1"/>
    </xf>
    <xf numFmtId="0" fontId="55" fillId="0" borderId="0" xfId="0" applyFont="1" applyBorder="1"/>
    <xf numFmtId="0" fontId="29" fillId="0" borderId="25" xfId="0" applyFont="1" applyBorder="1" applyAlignment="1" applyProtection="1">
      <alignment horizontal="center" wrapText="1"/>
      <protection locked="0"/>
    </xf>
    <xf numFmtId="0" fontId="0" fillId="0" borderId="17" xfId="0" applyFill="1" applyBorder="1" applyAlignment="1" applyProtection="1">
      <alignment horizontal="center" vertical="center"/>
      <protection locked="0"/>
    </xf>
    <xf numFmtId="0" fontId="30" fillId="0" borderId="17" xfId="0" applyFont="1" applyFill="1" applyBorder="1" applyAlignment="1">
      <alignment horizontal="center" vertical="center" wrapText="1"/>
    </xf>
    <xf numFmtId="0" fontId="29" fillId="0" borderId="28"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17" xfId="0" applyFont="1" applyFill="1" applyBorder="1" applyAlignment="1">
      <alignment horizontal="center"/>
    </xf>
    <xf numFmtId="0" fontId="29" fillId="0" borderId="17" xfId="0" applyFont="1" applyFill="1" applyBorder="1"/>
    <xf numFmtId="0" fontId="30" fillId="0" borderId="17" xfId="0" applyFont="1" applyBorder="1" applyAlignment="1">
      <alignment horizontal="center"/>
    </xf>
    <xf numFmtId="0" fontId="29" fillId="0" borderId="17" xfId="0" applyFont="1" applyBorder="1"/>
    <xf numFmtId="0" fontId="32" fillId="11" borderId="17" xfId="0" applyFont="1" applyFill="1" applyBorder="1"/>
    <xf numFmtId="0" fontId="29" fillId="0" borderId="0" xfId="0" applyFont="1" applyFill="1" applyBorder="1"/>
    <xf numFmtId="0" fontId="32" fillId="0" borderId="0" xfId="0" applyFont="1" applyBorder="1" applyAlignment="1"/>
    <xf numFmtId="0" fontId="15" fillId="0" borderId="17" xfId="0" applyFont="1" applyBorder="1" applyAlignment="1">
      <alignment horizontal="center" vertical="center"/>
    </xf>
    <xf numFmtId="0" fontId="29" fillId="0" borderId="17" xfId="0" applyFont="1" applyFill="1" applyBorder="1" applyAlignment="1" applyProtection="1">
      <alignment horizontal="left" vertical="center" wrapText="1"/>
      <protection locked="0"/>
    </xf>
    <xf numFmtId="0" fontId="29" fillId="0" borderId="17" xfId="0" applyFont="1" applyFill="1" applyBorder="1" applyAlignment="1" applyProtection="1">
      <alignment horizontal="left" wrapText="1"/>
      <protection locked="0"/>
    </xf>
    <xf numFmtId="0" fontId="29" fillId="0" borderId="17" xfId="0" applyFont="1" applyBorder="1" applyAlignment="1" applyProtection="1">
      <alignment horizontal="left" wrapText="1"/>
      <protection locked="0"/>
    </xf>
    <xf numFmtId="0" fontId="30" fillId="0" borderId="17" xfId="0" applyFont="1" applyBorder="1" applyAlignment="1" applyProtection="1">
      <alignment horizontal="center" vertical="center" wrapText="1"/>
      <protection locked="0"/>
    </xf>
    <xf numFmtId="0" fontId="32" fillId="0" borderId="0" xfId="0" applyFont="1" applyBorder="1" applyAlignment="1">
      <alignment wrapText="1"/>
    </xf>
    <xf numFmtId="3" fontId="24" fillId="4" borderId="158" xfId="0" applyNumberFormat="1" applyFont="1" applyFill="1" applyBorder="1" applyAlignment="1">
      <alignment horizontal="right"/>
    </xf>
    <xf numFmtId="0" fontId="87" fillId="0" borderId="0" xfId="1" applyFont="1"/>
    <xf numFmtId="0" fontId="26" fillId="11" borderId="17" xfId="0" applyFont="1" applyFill="1" applyBorder="1" applyAlignment="1">
      <alignment horizontal="center" wrapText="1"/>
    </xf>
    <xf numFmtId="0" fontId="31" fillId="11" borderId="17" xfId="0" applyFont="1" applyFill="1" applyBorder="1" applyAlignment="1">
      <alignment horizontal="center" wrapText="1"/>
    </xf>
    <xf numFmtId="0" fontId="31" fillId="0" borderId="17" xfId="0" applyFont="1" applyBorder="1" applyAlignment="1" applyProtection="1">
      <alignment horizontal="center" wrapText="1"/>
      <protection locked="0"/>
    </xf>
    <xf numFmtId="0" fontId="26" fillId="0" borderId="17" xfId="0" applyFont="1" applyBorder="1" applyAlignment="1" applyProtection="1">
      <alignment horizontal="center" wrapText="1"/>
      <protection locked="0"/>
    </xf>
    <xf numFmtId="0" fontId="26" fillId="0" borderId="17" xfId="0" applyFont="1" applyFill="1" applyBorder="1" applyAlignment="1" applyProtection="1">
      <alignment horizontal="center" wrapText="1"/>
      <protection locked="0"/>
    </xf>
    <xf numFmtId="0" fontId="33" fillId="0" borderId="0" xfId="0" applyFont="1" applyBorder="1"/>
    <xf numFmtId="0" fontId="33" fillId="0" borderId="0" xfId="0" applyFont="1" applyFill="1"/>
    <xf numFmtId="0" fontId="33" fillId="0" borderId="0" xfId="0" applyFont="1" applyBorder="1" applyAlignment="1">
      <alignment wrapText="1"/>
    </xf>
    <xf numFmtId="0" fontId="33" fillId="0" borderId="0" xfId="0" applyFont="1" applyBorder="1" applyAlignment="1">
      <alignment horizontal="center"/>
    </xf>
    <xf numFmtId="0" fontId="33" fillId="0" borderId="0" xfId="0" applyFont="1" applyAlignment="1">
      <alignment horizontal="center"/>
    </xf>
    <xf numFmtId="0" fontId="33" fillId="0" borderId="0" xfId="0" applyFont="1" applyFill="1" applyBorder="1" applyAlignment="1" applyProtection="1">
      <alignment horizontal="center" vertical="center"/>
      <protection locked="0"/>
    </xf>
    <xf numFmtId="0" fontId="33" fillId="0" borderId="17" xfId="0" applyFont="1" applyBorder="1" applyAlignment="1">
      <alignment horizontal="center"/>
    </xf>
    <xf numFmtId="0" fontId="33" fillId="0" borderId="17" xfId="0" applyFont="1" applyBorder="1"/>
    <xf numFmtId="0" fontId="31" fillId="11" borderId="17" xfId="0" applyFont="1" applyFill="1" applyBorder="1" applyAlignment="1">
      <alignment vertical="center"/>
    </xf>
    <xf numFmtId="0" fontId="31" fillId="11" borderId="26" xfId="0" applyFont="1" applyFill="1" applyBorder="1" applyAlignment="1">
      <alignment horizontal="center" vertical="center" wrapText="1"/>
    </xf>
    <xf numFmtId="0" fontId="26" fillId="0" borderId="17" xfId="0" applyFont="1" applyBorder="1" applyAlignment="1">
      <alignment horizontal="center" vertical="center"/>
    </xf>
    <xf numFmtId="0" fontId="26" fillId="0" borderId="17" xfId="0" applyFont="1" applyBorder="1" applyAlignment="1">
      <alignment horizontal="center"/>
    </xf>
    <xf numFmtId="0" fontId="26" fillId="0" borderId="0" xfId="0" applyFont="1" applyBorder="1"/>
    <xf numFmtId="0" fontId="31" fillId="0" borderId="17" xfId="0" applyFont="1" applyBorder="1" applyAlignment="1" applyProtection="1">
      <alignment horizontal="center"/>
      <protection locked="0"/>
    </xf>
    <xf numFmtId="0" fontId="26" fillId="0" borderId="17" xfId="0" applyFont="1" applyBorder="1" applyAlignment="1" applyProtection="1">
      <alignment horizontal="center"/>
      <protection locked="0"/>
    </xf>
    <xf numFmtId="0" fontId="31" fillId="0" borderId="17" xfId="0" applyFont="1" applyFill="1" applyBorder="1" applyAlignment="1" applyProtection="1">
      <alignment horizontal="center" wrapText="1"/>
      <protection locked="0"/>
    </xf>
    <xf numFmtId="0" fontId="31" fillId="0" borderId="17" xfId="0" applyFont="1" applyFill="1" applyBorder="1" applyAlignment="1" applyProtection="1">
      <alignment horizontal="center"/>
      <protection locked="0"/>
    </xf>
    <xf numFmtId="0" fontId="31" fillId="0" borderId="17" xfId="0" applyFont="1" applyBorder="1" applyAlignment="1">
      <alignment horizontal="center"/>
    </xf>
    <xf numFmtId="1" fontId="29" fillId="0" borderId="17" xfId="0" applyNumberFormat="1" applyFont="1" applyBorder="1" applyAlignment="1" applyProtection="1">
      <alignment horizontal="center" wrapText="1"/>
      <protection locked="0"/>
    </xf>
    <xf numFmtId="0" fontId="15" fillId="0" borderId="0" xfId="0" applyFont="1" applyAlignment="1">
      <alignment vertical="center"/>
    </xf>
    <xf numFmtId="0" fontId="86" fillId="14" borderId="0" xfId="0" applyFont="1" applyFill="1" applyBorder="1" applyAlignment="1">
      <alignment horizontal="center" vertical="center" wrapText="1"/>
    </xf>
    <xf numFmtId="0" fontId="84" fillId="14" borderId="65" xfId="0" applyFont="1" applyFill="1" applyBorder="1" applyAlignment="1">
      <alignment horizontal="center" vertical="center"/>
    </xf>
    <xf numFmtId="0" fontId="84" fillId="14" borderId="176" xfId="0" applyFont="1" applyFill="1" applyBorder="1" applyAlignment="1">
      <alignment horizontal="center" vertical="center"/>
    </xf>
    <xf numFmtId="0" fontId="84" fillId="14" borderId="78" xfId="0" applyFont="1" applyFill="1" applyBorder="1" applyAlignment="1">
      <alignment horizontal="center" vertical="center" wrapText="1"/>
    </xf>
    <xf numFmtId="0" fontId="84" fillId="14" borderId="0" xfId="0" applyFont="1" applyFill="1" applyBorder="1" applyAlignment="1">
      <alignment horizontal="center" vertical="center" wrapText="1"/>
    </xf>
    <xf numFmtId="0" fontId="84" fillId="14" borderId="175" xfId="0" applyFont="1" applyFill="1" applyBorder="1" applyAlignment="1">
      <alignment horizontal="center" vertical="center" wrapText="1"/>
    </xf>
    <xf numFmtId="0" fontId="86" fillId="14" borderId="175" xfId="0" applyFont="1" applyFill="1" applyBorder="1" applyAlignment="1">
      <alignment horizontal="center" vertical="center" wrapText="1"/>
    </xf>
    <xf numFmtId="0" fontId="53" fillId="0" borderId="28" xfId="0" applyFont="1" applyBorder="1" applyAlignment="1">
      <alignment horizontal="center"/>
    </xf>
    <xf numFmtId="0" fontId="53" fillId="0" borderId="24" xfId="0" applyFont="1" applyBorder="1" applyAlignment="1">
      <alignment horizontal="center"/>
    </xf>
    <xf numFmtId="0" fontId="53" fillId="0" borderId="25" xfId="0" applyFont="1" applyBorder="1" applyAlignment="1">
      <alignment horizontal="center"/>
    </xf>
    <xf numFmtId="0" fontId="30" fillId="0" borderId="28" xfId="0" applyFont="1" applyBorder="1" applyAlignment="1">
      <alignment horizontal="left" vertical="center" wrapText="1"/>
    </xf>
    <xf numFmtId="0" fontId="30" fillId="0" borderId="25" xfId="0" applyFont="1" applyBorder="1" applyAlignment="1">
      <alignment horizontal="left" vertical="center" wrapText="1"/>
    </xf>
    <xf numFmtId="49" fontId="70" fillId="7" borderId="6" xfId="1" applyNumberFormat="1" applyFont="1" applyFill="1" applyBorder="1" applyAlignment="1">
      <alignment horizontal="left" wrapText="1"/>
    </xf>
    <xf numFmtId="49" fontId="70" fillId="7" borderId="104" xfId="1" applyNumberFormat="1" applyFont="1" applyFill="1" applyBorder="1" applyAlignment="1">
      <alignment horizontal="left" wrapText="1"/>
    </xf>
    <xf numFmtId="49" fontId="70" fillId="7" borderId="63" xfId="1" applyNumberFormat="1" applyFont="1" applyFill="1" applyBorder="1" applyAlignment="1">
      <alignment horizontal="left" wrapText="1"/>
    </xf>
    <xf numFmtId="49" fontId="24" fillId="6" borderId="29" xfId="4" applyNumberFormat="1" applyFont="1" applyFill="1" applyBorder="1" applyAlignment="1">
      <alignment horizontal="left" vertical="center" wrapText="1"/>
    </xf>
    <xf numFmtId="0" fontId="24" fillId="6" borderId="29" xfId="4" applyFont="1" applyFill="1" applyBorder="1" applyAlignment="1">
      <alignment horizontal="left" vertical="center" wrapText="1"/>
    </xf>
    <xf numFmtId="0" fontId="24" fillId="6" borderId="31" xfId="4" applyFont="1" applyFill="1" applyBorder="1" applyAlignment="1">
      <alignment horizontal="left" vertical="center" wrapText="1"/>
    </xf>
    <xf numFmtId="49" fontId="24" fillId="6" borderId="29" xfId="4" applyNumberFormat="1" applyFont="1" applyFill="1" applyBorder="1" applyAlignment="1">
      <alignment horizontal="center" vertical="center" wrapText="1"/>
    </xf>
    <xf numFmtId="0" fontId="24" fillId="6" borderId="33" xfId="4" applyFont="1" applyFill="1" applyBorder="1" applyAlignment="1">
      <alignment horizontal="center" vertical="center" wrapText="1"/>
    </xf>
    <xf numFmtId="49" fontId="24" fillId="6" borderId="30" xfId="4" applyNumberFormat="1" applyFont="1" applyFill="1" applyBorder="1" applyAlignment="1">
      <alignment horizontal="left" vertical="center" wrapText="1"/>
    </xf>
    <xf numFmtId="49" fontId="19" fillId="6" borderId="29" xfId="4" applyNumberFormat="1" applyFont="1" applyFill="1" applyBorder="1" applyAlignment="1">
      <alignment horizontal="center" vertical="center" wrapText="1"/>
    </xf>
    <xf numFmtId="49" fontId="45" fillId="4" borderId="0" xfId="4" applyNumberFormat="1" applyFont="1" applyFill="1" applyAlignment="1">
      <alignment horizontal="left" vertical="center"/>
    </xf>
    <xf numFmtId="0" fontId="28" fillId="6" borderId="29" xfId="4" applyFont="1" applyFill="1" applyBorder="1" applyAlignment="1">
      <alignment horizontal="left" wrapText="1"/>
    </xf>
    <xf numFmtId="0" fontId="24" fillId="6" borderId="35" xfId="4" applyFont="1" applyFill="1" applyBorder="1" applyAlignment="1">
      <alignment horizontal="center" vertical="center" wrapText="1"/>
    </xf>
    <xf numFmtId="49" fontId="24" fillId="6" borderId="30" xfId="4" applyNumberFormat="1" applyFont="1" applyFill="1" applyBorder="1" applyAlignment="1">
      <alignment horizontal="center" vertical="center" wrapText="1"/>
    </xf>
    <xf numFmtId="0" fontId="28" fillId="6" borderId="29" xfId="4" applyFont="1" applyFill="1" applyBorder="1" applyAlignment="1">
      <alignment horizontal="left"/>
    </xf>
    <xf numFmtId="0" fontId="24" fillId="6" borderId="37" xfId="4" applyFont="1" applyFill="1" applyBorder="1" applyAlignment="1">
      <alignment horizontal="center" vertical="center" wrapText="1"/>
    </xf>
    <xf numFmtId="0" fontId="24" fillId="6" borderId="36" xfId="4" applyFont="1" applyFill="1" applyBorder="1" applyAlignment="1">
      <alignment horizontal="right" vertical="center" wrapText="1"/>
    </xf>
    <xf numFmtId="0" fontId="28" fillId="6" borderId="38" xfId="4" applyFont="1" applyFill="1" applyBorder="1" applyAlignment="1">
      <alignment horizontal="left" wrapText="1"/>
    </xf>
    <xf numFmtId="0" fontId="24" fillId="6" borderId="32" xfId="4" applyFont="1" applyFill="1" applyBorder="1" applyAlignment="1">
      <alignment horizontal="center" vertical="center" wrapText="1"/>
    </xf>
    <xf numFmtId="0" fontId="24" fillId="6" borderId="50" xfId="4" applyFont="1" applyFill="1" applyBorder="1" applyAlignment="1">
      <alignment horizontal="center" vertical="center" wrapText="1"/>
    </xf>
    <xf numFmtId="0" fontId="24" fillId="6" borderId="34" xfId="4" applyFont="1" applyFill="1" applyBorder="1" applyAlignment="1">
      <alignment horizontal="center" vertical="center" wrapText="1"/>
    </xf>
    <xf numFmtId="0" fontId="24" fillId="6" borderId="100" xfId="4" applyFont="1" applyFill="1" applyBorder="1" applyAlignment="1">
      <alignment horizontal="center" vertical="center" wrapText="1"/>
    </xf>
    <xf numFmtId="0" fontId="24" fillId="6" borderId="59" xfId="4" applyFont="1" applyFill="1" applyBorder="1" applyAlignment="1">
      <alignment horizontal="center" vertical="center" wrapText="1"/>
    </xf>
    <xf numFmtId="49" fontId="19" fillId="6" borderId="32" xfId="4" applyNumberFormat="1" applyFont="1" applyFill="1" applyBorder="1" applyAlignment="1">
      <alignment horizontal="center" vertical="center" wrapText="1"/>
    </xf>
    <xf numFmtId="49" fontId="19" fillId="6" borderId="50" xfId="4" applyNumberFormat="1" applyFont="1" applyFill="1" applyBorder="1" applyAlignment="1">
      <alignment horizontal="center" vertical="center" wrapText="1"/>
    </xf>
    <xf numFmtId="49" fontId="19" fillId="6" borderId="34" xfId="4" applyNumberFormat="1" applyFont="1" applyFill="1" applyBorder="1" applyAlignment="1">
      <alignment horizontal="center" vertical="center" wrapText="1"/>
    </xf>
    <xf numFmtId="49" fontId="19" fillId="6" borderId="100" xfId="4" applyNumberFormat="1" applyFont="1" applyFill="1" applyBorder="1" applyAlignment="1">
      <alignment horizontal="center" vertical="center" wrapText="1"/>
    </xf>
    <xf numFmtId="49" fontId="19" fillId="6" borderId="35" xfId="4" applyNumberFormat="1" applyFont="1" applyFill="1" applyBorder="1" applyAlignment="1">
      <alignment horizontal="center" vertical="center" wrapText="1"/>
    </xf>
    <xf numFmtId="49" fontId="19" fillId="6" borderId="59" xfId="4" applyNumberFormat="1" applyFont="1" applyFill="1" applyBorder="1" applyAlignment="1">
      <alignment horizontal="center" vertical="center" wrapText="1"/>
    </xf>
    <xf numFmtId="49" fontId="19" fillId="6" borderId="30" xfId="4" applyNumberFormat="1" applyFont="1" applyFill="1" applyBorder="1" applyAlignment="1">
      <alignment horizontal="center" vertical="center" wrapText="1"/>
    </xf>
    <xf numFmtId="49" fontId="19" fillId="6" borderId="36" xfId="4" applyNumberFormat="1" applyFont="1" applyFill="1" applyBorder="1" applyAlignment="1">
      <alignment horizontal="center" vertical="center" wrapText="1"/>
    </xf>
    <xf numFmtId="49" fontId="19" fillId="6" borderId="31" xfId="4" applyNumberFormat="1" applyFont="1" applyFill="1" applyBorder="1" applyAlignment="1">
      <alignment horizontal="center" vertical="center" wrapText="1"/>
    </xf>
    <xf numFmtId="0" fontId="24" fillId="6" borderId="31" xfId="4" applyFont="1" applyFill="1" applyBorder="1" applyAlignment="1">
      <alignment horizontal="right" vertical="center" wrapText="1"/>
    </xf>
    <xf numFmtId="49" fontId="24" fillId="6" borderId="36" xfId="4" applyNumberFormat="1" applyFont="1" applyFill="1" applyBorder="1" applyAlignment="1">
      <alignment horizontal="center" vertical="center" wrapText="1"/>
    </xf>
    <xf numFmtId="49" fontId="24" fillId="6" borderId="31" xfId="4" applyNumberFormat="1" applyFont="1" applyFill="1" applyBorder="1" applyAlignment="1">
      <alignment horizontal="center" vertical="center" wrapText="1"/>
    </xf>
    <xf numFmtId="49" fontId="24" fillId="6" borderId="36" xfId="4" applyNumberFormat="1" applyFont="1" applyFill="1" applyBorder="1" applyAlignment="1">
      <alignment horizontal="left" vertical="center" wrapText="1"/>
    </xf>
    <xf numFmtId="49" fontId="24" fillId="6" borderId="106" xfId="4" applyNumberFormat="1" applyFont="1" applyFill="1" applyBorder="1" applyAlignment="1">
      <alignment horizontal="left" vertical="center" wrapText="1"/>
    </xf>
    <xf numFmtId="49" fontId="19" fillId="6" borderId="106" xfId="4" applyNumberFormat="1" applyFont="1" applyFill="1" applyBorder="1" applyAlignment="1">
      <alignment horizontal="center" vertical="center" wrapText="1"/>
    </xf>
    <xf numFmtId="0" fontId="24" fillId="6" borderId="21" xfId="4" applyFont="1" applyFill="1" applyBorder="1" applyAlignment="1">
      <alignment horizontal="center" vertical="center" wrapText="1"/>
    </xf>
    <xf numFmtId="0" fontId="24" fillId="6" borderId="23" xfId="4" applyFont="1" applyFill="1" applyBorder="1" applyAlignment="1">
      <alignment horizontal="center" vertical="center" wrapText="1"/>
    </xf>
    <xf numFmtId="0" fontId="24" fillId="6" borderId="73" xfId="4" applyFont="1" applyFill="1" applyBorder="1" applyAlignment="1">
      <alignment horizontal="center" vertical="center" wrapText="1"/>
    </xf>
    <xf numFmtId="0" fontId="24" fillId="6" borderId="22" xfId="4" applyFont="1" applyFill="1" applyBorder="1" applyAlignment="1">
      <alignment horizontal="center" vertical="center" wrapText="1"/>
    </xf>
    <xf numFmtId="0" fontId="24" fillId="6" borderId="16" xfId="4" applyFont="1" applyFill="1" applyBorder="1" applyAlignment="1">
      <alignment horizontal="center" vertical="center" wrapText="1"/>
    </xf>
    <xf numFmtId="0" fontId="24" fillId="6" borderId="47" xfId="4" applyFont="1" applyFill="1" applyBorder="1" applyAlignment="1">
      <alignment horizontal="center" vertical="center" wrapText="1"/>
    </xf>
    <xf numFmtId="0" fontId="28" fillId="6" borderId="28" xfId="4" applyFont="1" applyFill="1" applyBorder="1" applyAlignment="1">
      <alignment horizontal="left" wrapText="1"/>
    </xf>
    <xf numFmtId="0" fontId="28" fillId="6" borderId="25" xfId="4" applyFont="1" applyFill="1" applyBorder="1" applyAlignment="1">
      <alignment horizontal="left" wrapText="1"/>
    </xf>
    <xf numFmtId="0" fontId="24" fillId="6" borderId="57" xfId="4" applyFont="1" applyFill="1" applyBorder="1" applyAlignment="1">
      <alignment horizontal="right" vertical="center" wrapText="1"/>
    </xf>
    <xf numFmtId="49" fontId="24" fillId="6" borderId="57" xfId="4" applyNumberFormat="1" applyFont="1" applyFill="1" applyBorder="1" applyAlignment="1">
      <alignment horizontal="center" vertical="center" wrapText="1"/>
    </xf>
    <xf numFmtId="0" fontId="28" fillId="6" borderId="37" xfId="4" applyFont="1" applyFill="1" applyBorder="1" applyAlignment="1">
      <alignment horizontal="left" wrapText="1"/>
    </xf>
    <xf numFmtId="0" fontId="28" fillId="6" borderId="33" xfId="4" applyFont="1" applyFill="1" applyBorder="1" applyAlignment="1">
      <alignment horizontal="left" wrapText="1"/>
    </xf>
    <xf numFmtId="0" fontId="24" fillId="6" borderId="29" xfId="4" applyFont="1" applyFill="1" applyBorder="1" applyAlignment="1">
      <alignment horizontal="center" vertical="center" wrapText="1"/>
    </xf>
    <xf numFmtId="0" fontId="24" fillId="4" borderId="8" xfId="4" applyFont="1" applyFill="1" applyBorder="1" applyAlignment="1">
      <alignment horizontal="right"/>
    </xf>
    <xf numFmtId="0" fontId="19" fillId="7" borderId="6" xfId="4" applyFont="1" applyFill="1" applyBorder="1" applyAlignment="1">
      <alignment horizontal="right"/>
    </xf>
    <xf numFmtId="0" fontId="19" fillId="4" borderId="6" xfId="4" applyFont="1" applyFill="1" applyBorder="1" applyAlignment="1">
      <alignment horizontal="right"/>
    </xf>
    <xf numFmtId="3" fontId="19" fillId="7" borderId="6" xfId="4" applyNumberFormat="1" applyFont="1" applyFill="1" applyBorder="1" applyAlignment="1">
      <alignment horizontal="right"/>
    </xf>
    <xf numFmtId="3" fontId="19" fillId="4" borderId="6" xfId="4" applyNumberFormat="1" applyFont="1" applyFill="1" applyBorder="1" applyAlignment="1">
      <alignment horizontal="right"/>
    </xf>
    <xf numFmtId="49" fontId="28" fillId="6" borderId="48" xfId="4" applyNumberFormat="1" applyFont="1" applyFill="1" applyBorder="1" applyAlignment="1">
      <alignment horizontal="left"/>
    </xf>
    <xf numFmtId="49" fontId="28" fillId="6" borderId="107" xfId="4" applyNumberFormat="1" applyFont="1" applyFill="1" applyBorder="1" applyAlignment="1">
      <alignment horizontal="left"/>
    </xf>
    <xf numFmtId="49" fontId="28" fillId="6" borderId="49" xfId="4" applyNumberFormat="1" applyFont="1" applyFill="1" applyBorder="1" applyAlignment="1">
      <alignment horizontal="left"/>
    </xf>
    <xf numFmtId="49" fontId="28" fillId="6" borderId="107" xfId="4" applyNumberFormat="1" applyFont="1" applyFill="1" applyBorder="1" applyAlignment="1">
      <alignment horizontal="left" vertical="top"/>
    </xf>
    <xf numFmtId="49" fontId="28" fillId="6" borderId="49" xfId="4" applyNumberFormat="1" applyFont="1" applyFill="1" applyBorder="1" applyAlignment="1">
      <alignment horizontal="left" vertical="top"/>
    </xf>
    <xf numFmtId="3" fontId="19" fillId="7" borderId="7" xfId="4" applyNumberFormat="1" applyFont="1" applyFill="1" applyBorder="1" applyAlignment="1">
      <alignment horizontal="right"/>
    </xf>
    <xf numFmtId="0" fontId="24" fillId="6" borderId="51" xfId="4" applyFont="1" applyFill="1" applyBorder="1" applyAlignment="1">
      <alignment horizontal="center" vertical="center" wrapText="1"/>
    </xf>
    <xf numFmtId="0" fontId="24" fillId="6" borderId="52" xfId="4" applyFont="1" applyFill="1" applyBorder="1" applyAlignment="1">
      <alignment horizontal="center" vertical="center" wrapText="1"/>
    </xf>
    <xf numFmtId="0" fontId="24" fillId="6" borderId="53" xfId="4" applyFont="1" applyFill="1" applyBorder="1" applyAlignment="1">
      <alignment horizontal="center" vertical="center" wrapText="1"/>
    </xf>
    <xf numFmtId="0" fontId="24" fillId="6" borderId="54" xfId="4" applyFont="1" applyFill="1" applyBorder="1" applyAlignment="1">
      <alignment horizontal="center" vertical="center" wrapText="1"/>
    </xf>
    <xf numFmtId="0" fontId="24" fillId="6" borderId="31" xfId="4" applyFont="1" applyFill="1" applyBorder="1" applyAlignment="1">
      <alignment horizontal="center" vertical="center" wrapText="1"/>
    </xf>
    <xf numFmtId="0" fontId="24" fillId="6" borderId="55" xfId="4" applyFont="1" applyFill="1" applyBorder="1" applyAlignment="1">
      <alignment horizontal="center" vertical="center" wrapText="1"/>
    </xf>
    <xf numFmtId="0" fontId="24" fillId="6" borderId="56" xfId="4" applyFont="1" applyFill="1" applyBorder="1" applyAlignment="1">
      <alignment horizontal="center" vertical="center" wrapText="1"/>
    </xf>
    <xf numFmtId="0" fontId="24" fillId="6" borderId="57" xfId="4" applyFont="1" applyFill="1" applyBorder="1" applyAlignment="1">
      <alignment horizontal="center" vertical="center" wrapText="1"/>
    </xf>
    <xf numFmtId="0" fontId="24" fillId="6" borderId="58" xfId="4" applyFont="1" applyFill="1" applyBorder="1" applyAlignment="1">
      <alignment horizontal="center" vertical="center" wrapText="1"/>
    </xf>
    <xf numFmtId="49" fontId="24" fillId="4" borderId="46" xfId="4" applyNumberFormat="1" applyFont="1" applyFill="1" applyBorder="1" applyAlignment="1">
      <alignment horizontal="center"/>
    </xf>
    <xf numFmtId="49" fontId="24" fillId="4" borderId="8" xfId="4" applyNumberFormat="1" applyFont="1" applyFill="1" applyBorder="1" applyAlignment="1">
      <alignment horizontal="center"/>
    </xf>
    <xf numFmtId="0" fontId="24" fillId="6" borderId="37" xfId="4" applyFont="1" applyFill="1" applyBorder="1" applyAlignment="1">
      <alignment horizontal="right" vertical="center" wrapText="1"/>
    </xf>
    <xf numFmtId="0" fontId="24" fillId="6" borderId="32" xfId="4" applyFont="1" applyFill="1" applyBorder="1" applyAlignment="1">
      <alignment horizontal="right" vertical="center" wrapText="1"/>
    </xf>
    <xf numFmtId="49" fontId="24" fillId="6" borderId="33" xfId="4" applyNumberFormat="1" applyFont="1" applyFill="1" applyBorder="1" applyAlignment="1">
      <alignment horizontal="center" vertical="center" wrapText="1"/>
    </xf>
    <xf numFmtId="49" fontId="24" fillId="6" borderId="50" xfId="4" applyNumberFormat="1" applyFont="1" applyFill="1" applyBorder="1" applyAlignment="1">
      <alignment horizontal="center" vertical="center" wrapText="1"/>
    </xf>
    <xf numFmtId="49" fontId="19" fillId="7" borderId="6" xfId="4" applyNumberFormat="1" applyFont="1" applyFill="1" applyBorder="1" applyAlignment="1">
      <alignment horizontal="center"/>
    </xf>
    <xf numFmtId="49" fontId="19" fillId="4" borderId="6" xfId="4" applyNumberFormat="1" applyFont="1" applyFill="1" applyBorder="1" applyAlignment="1">
      <alignment horizontal="center"/>
    </xf>
    <xf numFmtId="49" fontId="28" fillId="6" borderId="29" xfId="4" applyNumberFormat="1" applyFont="1" applyFill="1" applyBorder="1" applyAlignment="1">
      <alignment horizontal="left"/>
    </xf>
    <xf numFmtId="49" fontId="24" fillId="6" borderId="35" xfId="4" applyNumberFormat="1" applyFont="1" applyFill="1" applyBorder="1" applyAlignment="1">
      <alignment horizontal="center" vertical="center" wrapText="1"/>
    </xf>
    <xf numFmtId="49" fontId="28" fillId="6" borderId="29" xfId="4" applyNumberFormat="1" applyFont="1" applyFill="1" applyBorder="1" applyAlignment="1">
      <alignment horizontal="left" vertical="center"/>
    </xf>
    <xf numFmtId="49" fontId="24" fillId="6" borderId="37" xfId="4" applyNumberFormat="1" applyFont="1" applyFill="1" applyBorder="1" applyAlignment="1">
      <alignment horizontal="center" vertical="center" wrapText="1"/>
    </xf>
    <xf numFmtId="49" fontId="45" fillId="4" borderId="0" xfId="4" applyNumberFormat="1" applyFont="1" applyFill="1" applyAlignment="1">
      <alignment horizontal="left" vertical="center" wrapText="1"/>
    </xf>
    <xf numFmtId="0" fontId="28" fillId="6" borderId="29" xfId="4" applyFont="1" applyFill="1" applyBorder="1" applyAlignment="1">
      <alignment horizontal="left" vertical="center" wrapText="1"/>
    </xf>
    <xf numFmtId="49" fontId="21" fillId="6" borderId="17" xfId="4" applyNumberFormat="1" applyFont="1" applyFill="1" applyBorder="1" applyAlignment="1">
      <alignment horizontal="center"/>
    </xf>
    <xf numFmtId="49" fontId="21" fillId="6" borderId="17" xfId="0" applyNumberFormat="1" applyFont="1" applyFill="1" applyBorder="1" applyAlignment="1">
      <alignment horizontal="center" vertical="center"/>
    </xf>
    <xf numFmtId="49" fontId="21" fillId="6" borderId="60" xfId="0" applyNumberFormat="1" applyFont="1" applyFill="1" applyBorder="1" applyAlignment="1">
      <alignment horizontal="center" wrapText="1"/>
    </xf>
    <xf numFmtId="49" fontId="21" fillId="6" borderId="60" xfId="0" applyNumberFormat="1" applyFont="1" applyFill="1" applyBorder="1" applyAlignment="1">
      <alignment horizontal="center" vertical="center" wrapText="1"/>
    </xf>
    <xf numFmtId="49" fontId="21" fillId="6" borderId="60" xfId="0" applyNumberFormat="1" applyFont="1" applyFill="1" applyBorder="1" applyAlignment="1">
      <alignment horizontal="center" vertical="center"/>
    </xf>
    <xf numFmtId="49" fontId="21" fillId="6" borderId="17" xfId="4" applyNumberFormat="1" applyFont="1" applyFill="1" applyBorder="1" applyAlignment="1">
      <alignment horizontal="center" wrapText="1"/>
    </xf>
    <xf numFmtId="49" fontId="21" fillId="6" borderId="17" xfId="0" applyNumberFormat="1" applyFont="1" applyFill="1" applyBorder="1" applyAlignment="1">
      <alignment horizontal="center" wrapText="1"/>
    </xf>
    <xf numFmtId="49" fontId="21" fillId="6" borderId="17" xfId="0" applyNumberFormat="1" applyFont="1" applyFill="1" applyBorder="1" applyAlignment="1">
      <alignment horizontal="center" vertical="center" wrapText="1"/>
    </xf>
    <xf numFmtId="49" fontId="10" fillId="6" borderId="60" xfId="0" applyNumberFormat="1" applyFont="1" applyFill="1" applyBorder="1" applyAlignment="1">
      <alignment horizontal="center" wrapText="1"/>
    </xf>
    <xf numFmtId="49" fontId="21" fillId="6" borderId="17" xfId="0" applyNumberFormat="1" applyFont="1" applyFill="1" applyBorder="1" applyAlignment="1">
      <alignment horizontal="center"/>
    </xf>
    <xf numFmtId="49" fontId="22" fillId="6" borderId="17" xfId="0" applyNumberFormat="1" applyFont="1" applyFill="1" applyBorder="1" applyAlignment="1">
      <alignment horizontal="center" vertical="center" wrapText="1"/>
    </xf>
    <xf numFmtId="49" fontId="21" fillId="6" borderId="17" xfId="0" applyNumberFormat="1" applyFont="1" applyFill="1" applyBorder="1" applyAlignment="1">
      <alignment vertical="center" wrapText="1"/>
    </xf>
    <xf numFmtId="49" fontId="7" fillId="6" borderId="119" xfId="0" applyNumberFormat="1" applyFont="1" applyFill="1" applyBorder="1" applyAlignment="1">
      <alignment horizontal="left" vertical="center" wrapText="1"/>
    </xf>
    <xf numFmtId="0" fontId="19" fillId="4" borderId="0" xfId="0" applyFont="1" applyFill="1" applyAlignment="1">
      <alignment horizontal="left"/>
    </xf>
    <xf numFmtId="49" fontId="11" fillId="6" borderId="119" xfId="0" applyNumberFormat="1" applyFont="1" applyFill="1" applyBorder="1" applyAlignment="1">
      <alignment horizontal="left" vertical="center" wrapText="1"/>
    </xf>
    <xf numFmtId="49" fontId="21" fillId="6" borderId="119" xfId="0" applyNumberFormat="1" applyFont="1" applyFill="1" applyBorder="1" applyAlignment="1">
      <alignment horizontal="left" vertical="center" wrapText="1"/>
    </xf>
    <xf numFmtId="49" fontId="22" fillId="6" borderId="119" xfId="0" applyNumberFormat="1" applyFont="1" applyFill="1" applyBorder="1" applyAlignment="1">
      <alignment horizontal="left" vertical="center" wrapText="1"/>
    </xf>
    <xf numFmtId="49" fontId="21" fillId="6" borderId="28" xfId="0" applyNumberFormat="1" applyFont="1" applyFill="1" applyBorder="1" applyAlignment="1">
      <alignment horizontal="left" vertical="center" wrapText="1"/>
    </xf>
    <xf numFmtId="49" fontId="11" fillId="6" borderId="25" xfId="0" applyNumberFormat="1" applyFont="1" applyFill="1" applyBorder="1" applyAlignment="1">
      <alignment horizontal="center" vertical="center" wrapText="1"/>
    </xf>
    <xf numFmtId="49" fontId="21" fillId="6" borderId="26" xfId="0" applyNumberFormat="1" applyFont="1" applyFill="1" applyBorder="1" applyAlignment="1">
      <alignment horizontal="left" vertical="center" wrapText="1"/>
    </xf>
    <xf numFmtId="49" fontId="21" fillId="6" borderId="19" xfId="0" applyNumberFormat="1" applyFont="1" applyFill="1" applyBorder="1" applyAlignment="1">
      <alignment horizontal="left" vertical="center" wrapText="1"/>
    </xf>
    <xf numFmtId="49" fontId="21" fillId="6" borderId="23" xfId="0" applyNumberFormat="1" applyFont="1" applyFill="1" applyBorder="1" applyAlignment="1">
      <alignment horizontal="left" vertical="center" wrapText="1"/>
    </xf>
    <xf numFmtId="49" fontId="21" fillId="6" borderId="73" xfId="0" applyNumberFormat="1" applyFont="1" applyFill="1" applyBorder="1" applyAlignment="1">
      <alignment horizontal="left" vertical="center" wrapText="1"/>
    </xf>
    <xf numFmtId="49" fontId="11" fillId="6" borderId="17" xfId="0" applyNumberFormat="1" applyFont="1" applyFill="1" applyBorder="1" applyAlignment="1">
      <alignment horizontal="center" vertical="center" wrapText="1"/>
    </xf>
    <xf numFmtId="49" fontId="21" fillId="6" borderId="22" xfId="0" applyNumberFormat="1" applyFont="1" applyFill="1" applyBorder="1" applyAlignment="1">
      <alignment horizontal="center" vertical="center" wrapText="1"/>
    </xf>
    <xf numFmtId="49" fontId="21" fillId="6" borderId="16" xfId="0" applyNumberFormat="1" applyFont="1" applyFill="1" applyBorder="1" applyAlignment="1">
      <alignment horizontal="center" vertical="center" wrapText="1"/>
    </xf>
    <xf numFmtId="49" fontId="21" fillId="6" borderId="47" xfId="0" applyNumberFormat="1" applyFont="1" applyFill="1" applyBorder="1" applyAlignment="1">
      <alignment horizontal="center" vertical="center" wrapText="1"/>
    </xf>
    <xf numFmtId="49" fontId="21" fillId="6" borderId="17" xfId="0" applyNumberFormat="1" applyFont="1" applyFill="1" applyBorder="1" applyAlignment="1">
      <alignment horizontal="left" vertical="center"/>
    </xf>
    <xf numFmtId="49" fontId="11" fillId="6" borderId="17" xfId="0" applyNumberFormat="1" applyFont="1" applyFill="1" applyBorder="1" applyAlignment="1">
      <alignment horizontal="left" vertical="center" wrapText="1"/>
    </xf>
    <xf numFmtId="49" fontId="21" fillId="6" borderId="17" xfId="0" applyNumberFormat="1" applyFont="1" applyFill="1" applyBorder="1" applyAlignment="1">
      <alignment horizontal="left" vertical="center" wrapText="1"/>
    </xf>
    <xf numFmtId="0" fontId="21" fillId="10" borderId="17" xfId="0" applyFont="1" applyFill="1" applyBorder="1" applyAlignment="1">
      <alignment horizontal="center" vertical="center"/>
    </xf>
    <xf numFmtId="0" fontId="21" fillId="10" borderId="17" xfId="0" applyFont="1" applyFill="1" applyBorder="1" applyAlignment="1">
      <alignment horizontal="center"/>
    </xf>
    <xf numFmtId="0" fontId="21" fillId="10" borderId="17" xfId="0" applyFont="1" applyFill="1" applyBorder="1" applyAlignment="1">
      <alignment horizontal="center" wrapText="1"/>
    </xf>
    <xf numFmtId="0" fontId="32" fillId="0" borderId="0" xfId="0" applyFont="1" applyAlignment="1">
      <alignment horizontal="justify" wrapText="1"/>
    </xf>
    <xf numFmtId="0" fontId="21" fillId="10" borderId="21" xfId="0" applyFont="1" applyFill="1" applyBorder="1" applyAlignment="1">
      <alignment horizontal="center" vertical="center"/>
    </xf>
    <xf numFmtId="0" fontId="21" fillId="10" borderId="22" xfId="0" applyFont="1" applyFill="1" applyBorder="1" applyAlignment="1">
      <alignment horizontal="center" vertical="center"/>
    </xf>
    <xf numFmtId="0" fontId="21" fillId="10" borderId="73" xfId="0" applyFont="1" applyFill="1" applyBorder="1" applyAlignment="1">
      <alignment horizontal="center" vertical="center"/>
    </xf>
    <xf numFmtId="0" fontId="21" fillId="10" borderId="47" xfId="0" applyFont="1" applyFill="1" applyBorder="1" applyAlignment="1">
      <alignment horizontal="center" vertical="center"/>
    </xf>
    <xf numFmtId="0" fontId="21" fillId="10" borderId="137" xfId="0" applyFont="1" applyFill="1" applyBorder="1" applyAlignment="1">
      <alignment horizontal="center"/>
    </xf>
    <xf numFmtId="0" fontId="21" fillId="10" borderId="72" xfId="0" applyFont="1" applyFill="1" applyBorder="1" applyAlignment="1">
      <alignment horizontal="center"/>
    </xf>
    <xf numFmtId="0" fontId="21" fillId="10" borderId="130" xfId="0" applyFont="1" applyFill="1" applyBorder="1" applyAlignment="1">
      <alignment horizontal="center" wrapText="1"/>
    </xf>
    <xf numFmtId="0" fontId="21" fillId="10" borderId="131" xfId="0" applyFont="1" applyFill="1" applyBorder="1" applyAlignment="1">
      <alignment horizontal="center" wrapText="1"/>
    </xf>
    <xf numFmtId="0" fontId="29" fillId="11" borderId="28" xfId="0" applyFont="1" applyFill="1" applyBorder="1" applyAlignment="1">
      <alignment horizontal="center"/>
    </xf>
    <xf numFmtId="0" fontId="29" fillId="11" borderId="25" xfId="0" applyFont="1" applyFill="1" applyBorder="1" applyAlignment="1">
      <alignment horizontal="center"/>
    </xf>
    <xf numFmtId="0" fontId="29" fillId="11" borderId="26"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9" fillId="11" borderId="108" xfId="0" applyFont="1" applyFill="1" applyBorder="1" applyAlignment="1">
      <alignment horizontal="center" vertical="center" wrapText="1"/>
    </xf>
    <xf numFmtId="0" fontId="29" fillId="11" borderId="28" xfId="0" applyFont="1" applyFill="1" applyBorder="1" applyAlignment="1">
      <alignment horizontal="center" wrapText="1"/>
    </xf>
    <xf numFmtId="0" fontId="29" fillId="11" borderId="25" xfId="0" applyFont="1" applyFill="1" applyBorder="1" applyAlignment="1">
      <alignment horizontal="center" wrapText="1"/>
    </xf>
    <xf numFmtId="0" fontId="22" fillId="11" borderId="73" xfId="0" applyFont="1" applyFill="1" applyBorder="1" applyAlignment="1">
      <alignment horizontal="center"/>
    </xf>
    <xf numFmtId="0" fontId="22" fillId="11" borderId="47" xfId="0" applyFont="1" applyFill="1" applyBorder="1" applyAlignment="1">
      <alignment horizontal="center"/>
    </xf>
    <xf numFmtId="0" fontId="29" fillId="0" borderId="0" xfId="0" applyFont="1" applyAlignment="1">
      <alignment horizontal="justify" wrapText="1"/>
    </xf>
    <xf numFmtId="0" fontId="19" fillId="6" borderId="73" xfId="0" applyFont="1" applyFill="1" applyBorder="1" applyAlignment="1">
      <alignment horizontal="left"/>
    </xf>
    <xf numFmtId="0" fontId="19" fillId="6" borderId="47" xfId="0" applyFont="1" applyFill="1" applyBorder="1" applyAlignment="1">
      <alignment horizontal="left"/>
    </xf>
    <xf numFmtId="0" fontId="29" fillId="11" borderId="21" xfId="0" applyFont="1" applyFill="1" applyBorder="1" applyAlignment="1">
      <alignment horizontal="left"/>
    </xf>
    <xf numFmtId="0" fontId="29" fillId="11" borderId="22" xfId="0" applyFont="1" applyFill="1" applyBorder="1" applyAlignment="1">
      <alignment horizontal="left"/>
    </xf>
    <xf numFmtId="0" fontId="19" fillId="6" borderId="23" xfId="0" applyFont="1" applyFill="1" applyBorder="1" applyAlignment="1">
      <alignment horizontal="left"/>
    </xf>
    <xf numFmtId="0" fontId="19" fillId="6" borderId="16" xfId="0" applyFont="1" applyFill="1" applyBorder="1" applyAlignment="1">
      <alignment horizontal="left"/>
    </xf>
    <xf numFmtId="0" fontId="29" fillId="11" borderId="21" xfId="0" applyFont="1" applyFill="1" applyBorder="1" applyAlignment="1">
      <alignment horizontal="left" wrapText="1"/>
    </xf>
    <xf numFmtId="0" fontId="29" fillId="11" borderId="22" xfId="0" applyFont="1" applyFill="1" applyBorder="1" applyAlignment="1">
      <alignment horizontal="left" wrapText="1"/>
    </xf>
    <xf numFmtId="0" fontId="26" fillId="11" borderId="73" xfId="0" applyFont="1" applyFill="1" applyBorder="1" applyAlignment="1">
      <alignment horizontal="left"/>
    </xf>
    <xf numFmtId="0" fontId="26" fillId="11" borderId="47" xfId="0" applyFont="1" applyFill="1" applyBorder="1" applyAlignment="1">
      <alignment horizontal="left"/>
    </xf>
    <xf numFmtId="0" fontId="22" fillId="11" borderId="28" xfId="0" applyFont="1" applyFill="1" applyBorder="1" applyAlignment="1">
      <alignment horizontal="left"/>
    </xf>
    <xf numFmtId="0" fontId="22" fillId="11" borderId="25" xfId="0" applyFont="1" applyFill="1" applyBorder="1" applyAlignment="1">
      <alignment horizontal="left"/>
    </xf>
    <xf numFmtId="0" fontId="26" fillId="11" borderId="23" xfId="0" applyFont="1" applyFill="1" applyBorder="1" applyAlignment="1">
      <alignment horizontal="left"/>
    </xf>
    <xf numFmtId="0" fontId="26" fillId="11" borderId="16" xfId="0" applyFont="1" applyFill="1" applyBorder="1" applyAlignment="1">
      <alignment horizontal="left"/>
    </xf>
    <xf numFmtId="0" fontId="21" fillId="11" borderId="17" xfId="0" applyFont="1" applyFill="1" applyBorder="1" applyAlignment="1">
      <alignment horizontal="right" vertical="top" wrapText="1"/>
    </xf>
    <xf numFmtId="0" fontId="21" fillId="11" borderId="17" xfId="0" applyFont="1" applyFill="1" applyBorder="1" applyAlignment="1">
      <alignment horizontal="center" vertical="center" wrapText="1"/>
    </xf>
    <xf numFmtId="0" fontId="21" fillId="11" borderId="17" xfId="0" applyFont="1" applyFill="1" applyBorder="1" applyAlignment="1">
      <alignment horizontal="center" vertical="center"/>
    </xf>
    <xf numFmtId="0" fontId="21" fillId="11" borderId="17" xfId="0" applyFont="1" applyFill="1" applyBorder="1" applyAlignment="1">
      <alignment horizontal="right" vertical="center" wrapText="1"/>
    </xf>
    <xf numFmtId="15" fontId="8" fillId="2" borderId="0" xfId="0" applyNumberFormat="1" applyFont="1" applyFill="1" applyBorder="1" applyAlignment="1">
      <alignment horizontal="justify" wrapText="1"/>
    </xf>
    <xf numFmtId="0" fontId="37" fillId="0" borderId="0" xfId="0" applyFont="1" applyAlignment="1">
      <alignment horizontal="left" wrapText="1"/>
    </xf>
    <xf numFmtId="0" fontId="54" fillId="0" borderId="0" xfId="0" applyFont="1" applyAlignment="1">
      <alignment horizontal="left" wrapText="1"/>
    </xf>
    <xf numFmtId="49" fontId="27" fillId="4" borderId="14" xfId="0" applyNumberFormat="1" applyFont="1" applyFill="1" applyBorder="1" applyAlignment="1">
      <alignment horizontal="left"/>
    </xf>
    <xf numFmtId="49" fontId="39" fillId="4" borderId="14" xfId="0" applyNumberFormat="1" applyFont="1" applyFill="1" applyBorder="1" applyAlignment="1">
      <alignment horizontal="left"/>
    </xf>
    <xf numFmtId="49" fontId="39" fillId="4" borderId="14" xfId="0" applyNumberFormat="1" applyFont="1" applyFill="1" applyBorder="1" applyAlignment="1">
      <alignment horizontal="left" vertical="center"/>
    </xf>
    <xf numFmtId="49" fontId="21" fillId="6" borderId="77" xfId="0" applyNumberFormat="1" applyFont="1" applyFill="1" applyBorder="1" applyAlignment="1">
      <alignment horizontal="center" vertical="center"/>
    </xf>
    <xf numFmtId="49" fontId="21" fillId="6" borderId="78" xfId="0" applyNumberFormat="1" applyFont="1" applyFill="1" applyBorder="1" applyAlignment="1">
      <alignment horizontal="center" vertical="center"/>
    </xf>
    <xf numFmtId="49" fontId="21" fillId="6" borderId="79" xfId="0" applyNumberFormat="1" applyFont="1" applyFill="1" applyBorder="1" applyAlignment="1">
      <alignment horizontal="center" vertical="center"/>
    </xf>
    <xf numFmtId="0" fontId="17" fillId="0" borderId="0" xfId="0" applyFont="1" applyBorder="1" applyAlignment="1">
      <alignment horizontal="left" vertical="top" wrapText="1"/>
    </xf>
    <xf numFmtId="49" fontId="21" fillId="6" borderId="68" xfId="0" applyNumberFormat="1" applyFont="1" applyFill="1" applyBorder="1" applyAlignment="1">
      <alignment horizontal="center" vertical="center"/>
    </xf>
    <xf numFmtId="49" fontId="21" fillId="6" borderId="86" xfId="0" applyNumberFormat="1" applyFont="1" applyFill="1" applyBorder="1" applyAlignment="1">
      <alignment horizontal="center" vertical="center"/>
    </xf>
    <xf numFmtId="49" fontId="21" fillId="6" borderId="61" xfId="0" applyNumberFormat="1" applyFont="1" applyFill="1" applyBorder="1" applyAlignment="1">
      <alignment horizontal="center" vertical="center"/>
    </xf>
    <xf numFmtId="49" fontId="21" fillId="6" borderId="80" xfId="0" applyNumberFormat="1" applyFont="1" applyFill="1" applyBorder="1" applyAlignment="1">
      <alignment horizontal="center" vertical="center"/>
    </xf>
    <xf numFmtId="49" fontId="21" fillId="6" borderId="85" xfId="0" applyNumberFormat="1" applyFont="1" applyFill="1" applyBorder="1" applyAlignment="1">
      <alignment horizontal="center" vertical="center"/>
    </xf>
    <xf numFmtId="49" fontId="21" fillId="6" borderId="69" xfId="0" applyNumberFormat="1" applyFont="1" applyFill="1" applyBorder="1" applyAlignment="1">
      <alignment horizontal="center" vertical="center" wrapText="1"/>
    </xf>
    <xf numFmtId="49" fontId="21" fillId="6" borderId="70" xfId="0" applyNumberFormat="1" applyFont="1" applyFill="1" applyBorder="1" applyAlignment="1">
      <alignment horizontal="center" vertical="center" wrapText="1"/>
    </xf>
    <xf numFmtId="0" fontId="17" fillId="0" borderId="0" xfId="0" applyFont="1" applyBorder="1" applyAlignment="1">
      <alignment horizontal="center"/>
    </xf>
    <xf numFmtId="49" fontId="21" fillId="6" borderId="88" xfId="0" applyNumberFormat="1" applyFont="1" applyFill="1" applyBorder="1" applyAlignment="1">
      <alignment horizontal="center" vertical="center" wrapText="1"/>
    </xf>
    <xf numFmtId="49" fontId="21" fillId="6" borderId="89" xfId="0" applyNumberFormat="1" applyFont="1" applyFill="1" applyBorder="1" applyAlignment="1">
      <alignment horizontal="center" vertical="center" wrapText="1"/>
    </xf>
    <xf numFmtId="49" fontId="21" fillId="6" borderId="3" xfId="0" applyNumberFormat="1" applyFont="1" applyFill="1" applyBorder="1" applyAlignment="1">
      <alignment horizontal="center" vertical="center" wrapText="1"/>
    </xf>
    <xf numFmtId="49" fontId="21" fillId="6" borderId="67" xfId="0" applyNumberFormat="1" applyFont="1" applyFill="1" applyBorder="1" applyAlignment="1">
      <alignment horizontal="center" vertical="center" wrapText="1"/>
    </xf>
    <xf numFmtId="49" fontId="21" fillId="6" borderId="90" xfId="0" applyNumberFormat="1" applyFont="1" applyFill="1" applyBorder="1" applyAlignment="1">
      <alignment horizontal="center" vertical="center" wrapText="1"/>
    </xf>
    <xf numFmtId="0" fontId="24" fillId="4" borderId="71" xfId="0" applyFont="1" applyFill="1" applyBorder="1" applyAlignment="1">
      <alignment horizontal="left" vertical="top" wrapText="1"/>
    </xf>
    <xf numFmtId="49" fontId="21" fillId="6" borderId="68" xfId="0" applyNumberFormat="1" applyFont="1" applyFill="1" applyBorder="1" applyAlignment="1">
      <alignment horizontal="center" vertical="center" wrapText="1"/>
    </xf>
    <xf numFmtId="49" fontId="21" fillId="6" borderId="85" xfId="0" applyNumberFormat="1" applyFont="1" applyFill="1" applyBorder="1" applyAlignment="1">
      <alignment horizontal="center" vertical="center" wrapText="1"/>
    </xf>
    <xf numFmtId="49" fontId="21" fillId="6" borderId="80" xfId="0" applyNumberFormat="1" applyFont="1" applyFill="1" applyBorder="1" applyAlignment="1">
      <alignment horizontal="center" vertical="center" wrapText="1"/>
    </xf>
    <xf numFmtId="3" fontId="21" fillId="0" borderId="67" xfId="0" applyNumberFormat="1" applyFont="1" applyFill="1" applyBorder="1" applyAlignment="1">
      <alignment horizontal="center" vertical="center" wrapText="1"/>
    </xf>
    <xf numFmtId="3" fontId="21" fillId="0" borderId="78" xfId="0" applyNumberFormat="1" applyFont="1" applyFill="1" applyBorder="1" applyAlignment="1">
      <alignment horizontal="center" vertical="center" wrapText="1"/>
    </xf>
    <xf numFmtId="3" fontId="21" fillId="0" borderId="92" xfId="0" applyNumberFormat="1" applyFont="1" applyFill="1" applyBorder="1" applyAlignment="1">
      <alignment horizontal="center" vertical="center" wrapText="1"/>
    </xf>
    <xf numFmtId="0" fontId="63" fillId="0" borderId="0" xfId="0" applyFont="1" applyAlignment="1">
      <alignment horizontal="right" vertical="center" wrapText="1"/>
    </xf>
    <xf numFmtId="0" fontId="63" fillId="0" borderId="124" xfId="0" applyFont="1" applyBorder="1" applyAlignment="1">
      <alignment horizontal="right" wrapText="1"/>
    </xf>
    <xf numFmtId="0" fontId="63" fillId="0" borderId="0" xfId="0" applyFont="1" applyAlignment="1">
      <alignment horizontal="right" wrapText="1"/>
    </xf>
    <xf numFmtId="49" fontId="7" fillId="0" borderId="0" xfId="0" applyNumberFormat="1" applyFont="1" applyFill="1" applyBorder="1" applyAlignment="1">
      <alignment horizontal="left" wrapText="1"/>
    </xf>
    <xf numFmtId="3" fontId="21" fillId="0" borderId="0" xfId="0" applyNumberFormat="1" applyFont="1" applyFill="1" applyBorder="1" applyAlignment="1">
      <alignment horizontal="center" vertical="center" wrapText="1"/>
    </xf>
    <xf numFmtId="3" fontId="21" fillId="6" borderId="17" xfId="0" applyNumberFormat="1" applyFont="1" applyFill="1" applyBorder="1" applyAlignment="1">
      <alignment horizontal="center" vertical="center" wrapText="1"/>
    </xf>
    <xf numFmtId="0" fontId="31" fillId="11" borderId="28" xfId="0" applyFont="1" applyFill="1" applyBorder="1" applyAlignment="1">
      <alignment horizontal="center" vertical="center"/>
    </xf>
    <xf numFmtId="0" fontId="31" fillId="11" borderId="24" xfId="0" applyFont="1" applyFill="1" applyBorder="1" applyAlignment="1">
      <alignment horizontal="center" vertical="center"/>
    </xf>
    <xf numFmtId="0" fontId="31" fillId="11" borderId="25" xfId="0" applyFont="1" applyFill="1" applyBorder="1" applyAlignment="1">
      <alignment horizontal="center" vertical="center"/>
    </xf>
    <xf numFmtId="0" fontId="31" fillId="11" borderId="17" xfId="0" applyFont="1" applyFill="1" applyBorder="1" applyAlignment="1">
      <alignment horizontal="center"/>
    </xf>
    <xf numFmtId="0" fontId="30" fillId="0" borderId="0" xfId="0" applyFont="1" applyAlignment="1">
      <alignment horizontal="left" wrapText="1"/>
    </xf>
    <xf numFmtId="0" fontId="26" fillId="0" borderId="0" xfId="0" applyFont="1" applyAlignment="1">
      <alignment horizontal="left" wrapText="1"/>
    </xf>
    <xf numFmtId="0" fontId="31" fillId="11" borderId="28" xfId="0" applyFont="1" applyFill="1" applyBorder="1" applyAlignment="1">
      <alignment horizontal="center"/>
    </xf>
    <xf numFmtId="0" fontId="31" fillId="11" borderId="24" xfId="0" applyFont="1" applyFill="1" applyBorder="1" applyAlignment="1">
      <alignment horizontal="center"/>
    </xf>
    <xf numFmtId="0" fontId="31" fillId="11" borderId="25" xfId="0" applyFont="1" applyFill="1" applyBorder="1" applyAlignment="1">
      <alignment horizontal="center"/>
    </xf>
    <xf numFmtId="49" fontId="21" fillId="6" borderId="17" xfId="4" applyNumberFormat="1" applyFont="1" applyFill="1" applyBorder="1" applyAlignment="1">
      <alignment horizontal="center" vertical="center" wrapText="1"/>
    </xf>
    <xf numFmtId="0" fontId="24" fillId="6" borderId="17" xfId="4" applyFont="1" applyFill="1" applyBorder="1" applyAlignment="1">
      <alignment horizontal="center" vertical="center"/>
    </xf>
    <xf numFmtId="0" fontId="21" fillId="11" borderId="17" xfId="4" applyFont="1" applyFill="1" applyBorder="1" applyAlignment="1">
      <alignment horizontal="center" vertical="center"/>
    </xf>
    <xf numFmtId="0" fontId="28" fillId="11" borderId="17" xfId="4" applyFont="1" applyFill="1" applyBorder="1" applyAlignment="1">
      <alignment horizontal="center" vertical="center"/>
    </xf>
    <xf numFmtId="49" fontId="21" fillId="6" borderId="17" xfId="4" applyNumberFormat="1" applyFont="1" applyFill="1" applyBorder="1" applyAlignment="1">
      <alignment horizontal="center" vertical="center"/>
    </xf>
    <xf numFmtId="49" fontId="21" fillId="6" borderId="60" xfId="0" applyNumberFormat="1" applyFont="1" applyFill="1" applyBorder="1" applyAlignment="1">
      <alignment horizontal="center"/>
    </xf>
    <xf numFmtId="0" fontId="86" fillId="14" borderId="78" xfId="0" applyFont="1" applyFill="1" applyBorder="1" applyAlignment="1">
      <alignment horizontal="center" vertical="center" wrapText="1"/>
    </xf>
    <xf numFmtId="0" fontId="86" fillId="14" borderId="0" xfId="0" applyFont="1" applyFill="1" applyBorder="1" applyAlignment="1">
      <alignment horizontal="center" vertical="center" wrapText="1"/>
    </xf>
    <xf numFmtId="0" fontId="84" fillId="14" borderId="78" xfId="0" applyFont="1" applyFill="1" applyBorder="1" applyAlignment="1">
      <alignment horizontal="center" vertical="center" wrapText="1"/>
    </xf>
    <xf numFmtId="0" fontId="84" fillId="14" borderId="0" xfId="0" applyFont="1" applyFill="1" applyBorder="1" applyAlignment="1">
      <alignment horizontal="center" vertical="center" wrapText="1"/>
    </xf>
    <xf numFmtId="0" fontId="84" fillId="14" borderId="67" xfId="0" applyFont="1" applyFill="1" applyBorder="1" applyAlignment="1">
      <alignment horizontal="center" vertical="center"/>
    </xf>
    <xf numFmtId="0" fontId="84" fillId="14" borderId="65" xfId="0" applyFont="1" applyFill="1" applyBorder="1" applyAlignment="1">
      <alignment horizontal="center" vertical="center"/>
    </xf>
    <xf numFmtId="0" fontId="30" fillId="0" borderId="0" xfId="0" applyFont="1" applyAlignment="1">
      <alignment horizontal="left" vertical="center" wrapText="1"/>
    </xf>
    <xf numFmtId="0" fontId="29" fillId="11" borderId="17" xfId="0" applyFont="1" applyFill="1" applyBorder="1" applyAlignment="1">
      <alignment horizontal="center" vertical="center"/>
    </xf>
    <xf numFmtId="0" fontId="32" fillId="0" borderId="28" xfId="0" applyFont="1" applyBorder="1" applyAlignment="1">
      <alignment horizontal="center"/>
    </xf>
    <xf numFmtId="0" fontId="32" fillId="0" borderId="25" xfId="0" applyFont="1" applyBorder="1" applyAlignment="1">
      <alignment horizontal="center"/>
    </xf>
    <xf numFmtId="0" fontId="29" fillId="11" borderId="17" xfId="0" applyFont="1" applyFill="1" applyBorder="1" applyAlignment="1">
      <alignment horizontal="center" wrapText="1"/>
    </xf>
    <xf numFmtId="0" fontId="31" fillId="11" borderId="28" xfId="0" applyFont="1" applyFill="1" applyBorder="1" applyAlignment="1">
      <alignment horizontal="center" vertical="center" wrapText="1"/>
    </xf>
    <xf numFmtId="0" fontId="31" fillId="11" borderId="25" xfId="0" applyFont="1" applyFill="1" applyBorder="1" applyAlignment="1">
      <alignment horizontal="center" vertical="center" wrapText="1"/>
    </xf>
    <xf numFmtId="0" fontId="26" fillId="0" borderId="17" xfId="0" applyFont="1" applyBorder="1" applyAlignment="1" applyProtection="1">
      <alignment horizontal="center" vertical="center" wrapText="1"/>
      <protection locked="0"/>
    </xf>
    <xf numFmtId="0" fontId="33" fillId="0" borderId="28" xfId="0" applyFont="1" applyBorder="1" applyAlignment="1" applyProtection="1">
      <alignment horizontal="center" vertical="center" wrapText="1"/>
      <protection locked="0"/>
    </xf>
    <xf numFmtId="0" fontId="33" fillId="0" borderId="25" xfId="0" applyFont="1" applyBorder="1" applyAlignment="1" applyProtection="1">
      <alignment horizontal="center" vertical="center" wrapText="1"/>
      <protection locked="0"/>
    </xf>
    <xf numFmtId="0" fontId="31" fillId="11" borderId="26" xfId="0" applyFont="1" applyFill="1" applyBorder="1" applyAlignment="1">
      <alignment horizontal="center" vertical="center" wrapText="1"/>
    </xf>
    <xf numFmtId="0" fontId="31" fillId="11" borderId="10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1" fillId="11" borderId="17" xfId="0" applyFont="1" applyFill="1" applyBorder="1" applyAlignment="1">
      <alignment horizontal="center" vertical="center" wrapText="1"/>
    </xf>
    <xf numFmtId="0" fontId="30" fillId="0" borderId="26"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108"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8" xfId="0" applyFont="1" applyBorder="1" applyAlignment="1">
      <alignment horizontal="center" wrapText="1"/>
    </xf>
    <xf numFmtId="0" fontId="29" fillId="0" borderId="25" xfId="0" applyFont="1" applyBorder="1" applyAlignment="1">
      <alignment horizontal="center" wrapText="1"/>
    </xf>
    <xf numFmtId="0" fontId="29" fillId="11" borderId="17" xfId="0" applyFont="1" applyFill="1" applyBorder="1" applyAlignment="1">
      <alignment horizontal="center" vertical="center" wrapText="1"/>
    </xf>
    <xf numFmtId="0" fontId="32" fillId="0" borderId="178" xfId="0" applyFont="1" applyBorder="1" applyAlignment="1">
      <alignment horizontal="left" vertical="center" wrapText="1"/>
    </xf>
    <xf numFmtId="0" fontId="32" fillId="0" borderId="0" xfId="0" applyFont="1" applyBorder="1" applyAlignment="1">
      <alignment horizontal="left" vertical="center" wrapText="1"/>
    </xf>
    <xf numFmtId="0" fontId="17" fillId="12" borderId="74" xfId="5" applyFont="1" applyFill="1" applyBorder="1" applyAlignment="1">
      <alignment vertical="center"/>
    </xf>
    <xf numFmtId="0" fontId="17" fillId="12" borderId="127" xfId="5" applyFont="1" applyFill="1" applyBorder="1" applyAlignment="1">
      <alignment vertical="center"/>
    </xf>
    <xf numFmtId="0" fontId="28" fillId="12" borderId="125" xfId="5" applyFont="1" applyFill="1" applyBorder="1" applyAlignment="1">
      <alignment horizontal="center" vertical="center"/>
    </xf>
    <xf numFmtId="0" fontId="28" fillId="12" borderId="126" xfId="5" applyFont="1" applyFill="1" applyBorder="1" applyAlignment="1">
      <alignment horizontal="center" vertical="center"/>
    </xf>
    <xf numFmtId="0" fontId="28" fillId="12" borderId="17" xfId="5" applyFont="1" applyFill="1" applyBorder="1" applyAlignment="1">
      <alignment vertical="center"/>
    </xf>
    <xf numFmtId="0" fontId="28" fillId="12" borderId="17" xfId="5" applyFont="1" applyFill="1" applyBorder="1" applyAlignment="1">
      <alignment horizontal="center" vertical="center"/>
    </xf>
    <xf numFmtId="0" fontId="64" fillId="0" borderId="0" xfId="5" applyFont="1" applyAlignment="1">
      <alignment horizontal="left" wrapText="1"/>
    </xf>
    <xf numFmtId="0" fontId="22" fillId="12" borderId="74" xfId="5" applyFont="1" applyFill="1" applyBorder="1" applyAlignment="1">
      <alignment vertical="center"/>
    </xf>
    <xf numFmtId="0" fontId="22" fillId="12" borderId="127" xfId="5" applyFont="1" applyFill="1" applyBorder="1" applyAlignment="1">
      <alignment vertical="center"/>
    </xf>
    <xf numFmtId="0" fontId="32" fillId="0" borderId="17" xfId="0" applyFont="1" applyBorder="1" applyAlignment="1">
      <alignment vertical="center" wrapText="1"/>
    </xf>
  </cellXfs>
  <cellStyles count="9">
    <cellStyle name="Lien hypertexte" xfId="1" builtinId="8"/>
    <cellStyle name="Milliers" xfId="6" builtinId="3"/>
    <cellStyle name="Milliers 2" xfId="7" xr:uid="{00000000-0005-0000-0000-000002000000}"/>
    <cellStyle name="Normal" xfId="0" builtinId="0"/>
    <cellStyle name="Normal 2" xfId="4" xr:uid="{00000000-0005-0000-0000-000004000000}"/>
    <cellStyle name="Normal 3" xfId="5" xr:uid="{00000000-0005-0000-0000-000005000000}"/>
    <cellStyle name="Normal 4" xfId="8" xr:uid="{00000000-0005-0000-0000-000006000000}"/>
    <cellStyle name="Normal_Feuil1" xfId="3" xr:uid="{00000000-0005-0000-0000-000007000000}"/>
    <cellStyle name="Pourcentage" xfId="2" builtinId="5"/>
  </cellStyles>
  <dxfs count="1">
    <dxf>
      <font>
        <color theme="0"/>
      </font>
      <fill>
        <patternFill>
          <bgColor theme="0"/>
        </patternFill>
      </fill>
    </dxf>
  </dxfs>
  <tableStyles count="0" defaultTableStyle="TableStyleMedium2" defaultPivotStyle="PivotStyleLight16"/>
  <colors>
    <mruColors>
      <color rgb="FFCAC9D9"/>
      <color rgb="FFEBEBEB"/>
      <color rgb="FF94C7FF"/>
      <color rgb="FF9BC2E6"/>
      <color rgb="FFF8FBFC"/>
      <color rgb="FF00CC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800" b="1">
                <a:latin typeface="Arial" panose="020B0604020202020204" pitchFamily="34" charset="0"/>
                <a:cs typeface="Arial" panose="020B0604020202020204" pitchFamily="34" charset="0"/>
              </a:rPr>
              <a:t>Ensemble du personnel de</a:t>
            </a:r>
            <a:r>
              <a:rPr lang="fr-FR" sz="1800" b="1" baseline="0">
                <a:latin typeface="Arial" panose="020B0604020202020204" pitchFamily="34" charset="0"/>
                <a:cs typeface="Arial" panose="020B0604020202020204" pitchFamily="34" charset="0"/>
              </a:rPr>
              <a:t> l'académie de Normandie</a:t>
            </a:r>
            <a:endParaRPr lang="fr-FR"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5956752321819746E-2"/>
          <c:y val="0.18986891847894838"/>
          <c:w val="0.82729578541890891"/>
          <c:h val="0.67023945551709907"/>
        </c:manualLayout>
      </c:layout>
      <c:barChart>
        <c:barDir val="bar"/>
        <c:grouping val="stacked"/>
        <c:varyColors val="0"/>
        <c:ser>
          <c:idx val="0"/>
          <c:order val="0"/>
          <c:tx>
            <c:v>Femmes</c:v>
          </c:tx>
          <c:spPr>
            <a:solidFill>
              <a:schemeClr val="accent4"/>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141</c:v>
              </c:pt>
              <c:pt idx="1">
                <c:v>167</c:v>
              </c:pt>
              <c:pt idx="2">
                <c:v>346</c:v>
              </c:pt>
              <c:pt idx="3">
                <c:v>537</c:v>
              </c:pt>
              <c:pt idx="4">
                <c:v>607</c:v>
              </c:pt>
              <c:pt idx="5">
                <c:v>608</c:v>
              </c:pt>
              <c:pt idx="6">
                <c:v>648</c:v>
              </c:pt>
              <c:pt idx="7">
                <c:v>698</c:v>
              </c:pt>
              <c:pt idx="8">
                <c:v>707</c:v>
              </c:pt>
              <c:pt idx="9">
                <c:v>689</c:v>
              </c:pt>
              <c:pt idx="10">
                <c:v>753</c:v>
              </c:pt>
              <c:pt idx="11">
                <c:v>752</c:v>
              </c:pt>
              <c:pt idx="12">
                <c:v>822</c:v>
              </c:pt>
              <c:pt idx="13">
                <c:v>889</c:v>
              </c:pt>
              <c:pt idx="14">
                <c:v>997</c:v>
              </c:pt>
              <c:pt idx="15">
                <c:v>1049</c:v>
              </c:pt>
              <c:pt idx="16">
                <c:v>1037</c:v>
              </c:pt>
              <c:pt idx="17">
                <c:v>1133</c:v>
              </c:pt>
              <c:pt idx="18">
                <c:v>1189</c:v>
              </c:pt>
              <c:pt idx="19">
                <c:v>1267</c:v>
              </c:pt>
              <c:pt idx="20">
                <c:v>1279</c:v>
              </c:pt>
              <c:pt idx="21">
                <c:v>1377</c:v>
              </c:pt>
              <c:pt idx="22">
                <c:v>1404</c:v>
              </c:pt>
              <c:pt idx="23">
                <c:v>1327</c:v>
              </c:pt>
              <c:pt idx="24">
                <c:v>1345</c:v>
              </c:pt>
              <c:pt idx="25">
                <c:v>1485</c:v>
              </c:pt>
              <c:pt idx="26">
                <c:v>1449</c:v>
              </c:pt>
              <c:pt idx="27">
                <c:v>1506</c:v>
              </c:pt>
              <c:pt idx="28">
                <c:v>1392</c:v>
              </c:pt>
              <c:pt idx="29">
                <c:v>1389</c:v>
              </c:pt>
              <c:pt idx="30">
                <c:v>1456</c:v>
              </c:pt>
              <c:pt idx="31">
                <c:v>1245</c:v>
              </c:pt>
              <c:pt idx="32">
                <c:v>1304</c:v>
              </c:pt>
              <c:pt idx="33">
                <c:v>1218</c:v>
              </c:pt>
              <c:pt idx="34">
                <c:v>1122</c:v>
              </c:pt>
              <c:pt idx="35">
                <c:v>1125</c:v>
              </c:pt>
              <c:pt idx="36">
                <c:v>1071</c:v>
              </c:pt>
              <c:pt idx="37">
                <c:v>950</c:v>
              </c:pt>
              <c:pt idx="38">
                <c:v>889</c:v>
              </c:pt>
              <c:pt idx="39">
                <c:v>728</c:v>
              </c:pt>
              <c:pt idx="40">
                <c:v>713</c:v>
              </c:pt>
              <c:pt idx="41">
                <c:v>553</c:v>
              </c:pt>
              <c:pt idx="42">
                <c:v>305</c:v>
              </c:pt>
              <c:pt idx="43">
                <c:v>163</c:v>
              </c:pt>
              <c:pt idx="44">
                <c:v>81</c:v>
              </c:pt>
              <c:pt idx="45">
                <c:v>60</c:v>
              </c:pt>
              <c:pt idx="46">
                <c:v>22</c:v>
              </c:pt>
              <c:pt idx="47">
                <c:v>6</c:v>
              </c:pt>
              <c:pt idx="48">
                <c:v>2</c:v>
              </c:pt>
            </c:numLit>
          </c:val>
          <c:extLst>
            <c:ext xmlns:c16="http://schemas.microsoft.com/office/drawing/2014/chart" uri="{C3380CC4-5D6E-409C-BE32-E72D297353CC}">
              <c16:uniqueId val="{00000000-6A82-4C17-8771-FF970B7F6E33}"/>
            </c:ext>
          </c:extLst>
        </c:ser>
        <c:ser>
          <c:idx val="1"/>
          <c:order val="1"/>
          <c:tx>
            <c:v>Hommes</c:v>
          </c:tx>
          <c:spPr>
            <a:solidFill>
              <a:srgbClr val="FF330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-99</c:v>
              </c:pt>
              <c:pt idx="1">
                <c:v>-93</c:v>
              </c:pt>
              <c:pt idx="2">
                <c:v>-128</c:v>
              </c:pt>
              <c:pt idx="3">
                <c:v>-209</c:v>
              </c:pt>
              <c:pt idx="4">
                <c:v>-236</c:v>
              </c:pt>
              <c:pt idx="5">
                <c:v>-273</c:v>
              </c:pt>
              <c:pt idx="6">
                <c:v>-279</c:v>
              </c:pt>
              <c:pt idx="7">
                <c:v>-257</c:v>
              </c:pt>
              <c:pt idx="8">
                <c:v>-276</c:v>
              </c:pt>
              <c:pt idx="9">
                <c:v>-241</c:v>
              </c:pt>
              <c:pt idx="10">
                <c:v>-211</c:v>
              </c:pt>
              <c:pt idx="11">
                <c:v>-223</c:v>
              </c:pt>
              <c:pt idx="12">
                <c:v>-244</c:v>
              </c:pt>
              <c:pt idx="13">
                <c:v>-250</c:v>
              </c:pt>
              <c:pt idx="14">
                <c:v>-278</c:v>
              </c:pt>
              <c:pt idx="15">
                <c:v>-276</c:v>
              </c:pt>
              <c:pt idx="16">
                <c:v>-304</c:v>
              </c:pt>
              <c:pt idx="17">
                <c:v>-307</c:v>
              </c:pt>
              <c:pt idx="18">
                <c:v>-332</c:v>
              </c:pt>
              <c:pt idx="19">
                <c:v>-382</c:v>
              </c:pt>
              <c:pt idx="20">
                <c:v>-406</c:v>
              </c:pt>
              <c:pt idx="21">
                <c:v>-438</c:v>
              </c:pt>
              <c:pt idx="22">
                <c:v>-477</c:v>
              </c:pt>
              <c:pt idx="23">
                <c:v>-538</c:v>
              </c:pt>
              <c:pt idx="24">
                <c:v>-461</c:v>
              </c:pt>
              <c:pt idx="25">
                <c:v>-524</c:v>
              </c:pt>
              <c:pt idx="26">
                <c:v>-574</c:v>
              </c:pt>
              <c:pt idx="27">
                <c:v>-594</c:v>
              </c:pt>
              <c:pt idx="28">
                <c:v>-605</c:v>
              </c:pt>
              <c:pt idx="29">
                <c:v>-527</c:v>
              </c:pt>
              <c:pt idx="30">
                <c:v>-546</c:v>
              </c:pt>
              <c:pt idx="31">
                <c:v>-480</c:v>
              </c:pt>
              <c:pt idx="32">
                <c:v>-464</c:v>
              </c:pt>
              <c:pt idx="33">
                <c:v>-452</c:v>
              </c:pt>
              <c:pt idx="34">
                <c:v>-451</c:v>
              </c:pt>
              <c:pt idx="35">
                <c:v>-429</c:v>
              </c:pt>
              <c:pt idx="36">
                <c:v>-446</c:v>
              </c:pt>
              <c:pt idx="37">
                <c:v>-417</c:v>
              </c:pt>
              <c:pt idx="38">
                <c:v>-392</c:v>
              </c:pt>
              <c:pt idx="39">
                <c:v>-365</c:v>
              </c:pt>
              <c:pt idx="40">
                <c:v>-313</c:v>
              </c:pt>
              <c:pt idx="41">
                <c:v>-285</c:v>
              </c:pt>
              <c:pt idx="42">
                <c:v>-225</c:v>
              </c:pt>
              <c:pt idx="43">
                <c:v>-98</c:v>
              </c:pt>
              <c:pt idx="44">
                <c:v>-74</c:v>
              </c:pt>
              <c:pt idx="45">
                <c:v>-40</c:v>
              </c:pt>
              <c:pt idx="46">
                <c:v>-12</c:v>
              </c:pt>
              <c:pt idx="47">
                <c:v>-4</c:v>
              </c:pt>
              <c:pt idx="48">
                <c:v>-1</c:v>
              </c:pt>
            </c:numLit>
          </c:val>
          <c:extLst>
            <c:ext xmlns:c16="http://schemas.microsoft.com/office/drawing/2014/chart" uri="{C3380CC4-5D6E-409C-BE32-E72D297353CC}">
              <c16:uniqueId val="{00000001-6A82-4C17-8771-FF970B7F6E33}"/>
            </c:ext>
          </c:extLst>
        </c:ser>
        <c:dLbls>
          <c:showLegendKey val="0"/>
          <c:showVal val="0"/>
          <c:showCatName val="0"/>
          <c:showSerName val="0"/>
          <c:showPercent val="0"/>
          <c:showBubbleSize val="0"/>
        </c:dLbls>
        <c:gapWidth val="0"/>
        <c:overlap val="100"/>
        <c:axId val="633086448"/>
        <c:axId val="633087104"/>
      </c:barChart>
      <c:catAx>
        <c:axId val="633086448"/>
        <c:scaling>
          <c:orientation val="minMax"/>
        </c:scaling>
        <c:delete val="0"/>
        <c:axPos val="l"/>
        <c:numFmt formatCode="General" sourceLinked="1"/>
        <c:majorTickMark val="out"/>
        <c:minorTickMark val="none"/>
        <c:tickLblPos val="nextTo"/>
        <c:spPr>
          <a:noFill/>
          <a:ln w="9525" cap="flat" cmpd="sng" algn="ctr">
            <a:solidFill>
              <a:schemeClr val="tx1">
                <a:alpha val="93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33087104"/>
        <c:crossesAt val="-1600"/>
        <c:auto val="1"/>
        <c:lblAlgn val="ctr"/>
        <c:lblOffset val="100"/>
        <c:tickLblSkip val="5"/>
        <c:tickMarkSkip val="5"/>
        <c:noMultiLvlLbl val="0"/>
      </c:catAx>
      <c:valAx>
        <c:axId val="633087104"/>
        <c:scaling>
          <c:orientation val="minMax"/>
          <c:max val="1600"/>
          <c:min val="-16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50">
                    <a:latin typeface="Arial" panose="020B0604020202020204" pitchFamily="34" charset="0"/>
                    <a:cs typeface="Arial" panose="020B0604020202020204" pitchFamily="34" charset="0"/>
                  </a:rPr>
                  <a:t>Nombre d'individu</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_ ;#,##0\ " sourceLinked="0"/>
        <c:majorTickMark val="out"/>
        <c:minorTickMark val="none"/>
        <c:tickLblPos val="nextTo"/>
        <c:spPr>
          <a:noFill/>
          <a:ln>
            <a:solidFill>
              <a:schemeClr val="tx1"/>
            </a:solidFill>
          </a:ln>
          <a:effectLst/>
        </c:spPr>
        <c:txPr>
          <a:bodyPr rot="-360000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33086448"/>
        <c:crosses val="autoZero"/>
        <c:crossBetween val="between"/>
        <c:majorUnit val="100"/>
      </c:valAx>
      <c:spPr>
        <a:noFill/>
        <a:ln w="6350">
          <a:noFill/>
        </a:ln>
        <a:effectLst/>
      </c:spPr>
    </c:plotArea>
    <c:legend>
      <c:legendPos val="r"/>
      <c:overlay val="0"/>
      <c:spPr>
        <a:noFill/>
        <a:ln>
          <a:solidFill>
            <a:schemeClr val="tx1">
              <a:lumMod val="15000"/>
              <a:lumOff val="85000"/>
              <a:alpha val="96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400" b="1">
                <a:latin typeface="Arial" panose="020B0604020202020204" pitchFamily="34" charset="0"/>
                <a:cs typeface="Arial" panose="020B0604020202020204" pitchFamily="34" charset="0"/>
              </a:rPr>
              <a:t>Les enseignants des secteurs public et privé sous contrat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4063167521720882E-2"/>
          <c:y val="0.16411468178954003"/>
          <c:w val="0.76661858944242944"/>
          <c:h val="0.69522645177903619"/>
        </c:manualLayout>
      </c:layout>
      <c:barChart>
        <c:barDir val="bar"/>
        <c:grouping val="stacked"/>
        <c:varyColors val="0"/>
        <c:ser>
          <c:idx val="3"/>
          <c:order val="0"/>
          <c:tx>
            <c:v>Femmes Privé</c:v>
          </c:tx>
          <c:spPr>
            <a:solidFill>
              <a:schemeClr val="accent4"/>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1">
                <c:v>1</c:v>
              </c:pt>
              <c:pt idx="2">
                <c:v>9</c:v>
              </c:pt>
              <c:pt idx="3">
                <c:v>25</c:v>
              </c:pt>
              <c:pt idx="4">
                <c:v>31</c:v>
              </c:pt>
              <c:pt idx="5">
                <c:v>39</c:v>
              </c:pt>
              <c:pt idx="6">
                <c:v>44</c:v>
              </c:pt>
              <c:pt idx="7">
                <c:v>45</c:v>
              </c:pt>
              <c:pt idx="8">
                <c:v>42</c:v>
              </c:pt>
              <c:pt idx="9">
                <c:v>55</c:v>
              </c:pt>
              <c:pt idx="10">
                <c:v>73</c:v>
              </c:pt>
              <c:pt idx="11">
                <c:v>70</c:v>
              </c:pt>
              <c:pt idx="12">
                <c:v>93</c:v>
              </c:pt>
              <c:pt idx="13">
                <c:v>86</c:v>
              </c:pt>
              <c:pt idx="14">
                <c:v>107</c:v>
              </c:pt>
              <c:pt idx="15">
                <c:v>109</c:v>
              </c:pt>
              <c:pt idx="16">
                <c:v>109</c:v>
              </c:pt>
              <c:pt idx="17">
                <c:v>108</c:v>
              </c:pt>
              <c:pt idx="18">
                <c:v>129</c:v>
              </c:pt>
              <c:pt idx="19">
                <c:v>151</c:v>
              </c:pt>
              <c:pt idx="20">
                <c:v>140</c:v>
              </c:pt>
              <c:pt idx="21">
                <c:v>164</c:v>
              </c:pt>
              <c:pt idx="22">
                <c:v>147</c:v>
              </c:pt>
              <c:pt idx="23">
                <c:v>143</c:v>
              </c:pt>
              <c:pt idx="24">
                <c:v>165</c:v>
              </c:pt>
              <c:pt idx="25">
                <c:v>195</c:v>
              </c:pt>
              <c:pt idx="26">
                <c:v>172</c:v>
              </c:pt>
              <c:pt idx="27">
                <c:v>198</c:v>
              </c:pt>
              <c:pt idx="28">
                <c:v>183</c:v>
              </c:pt>
              <c:pt idx="29">
                <c:v>186</c:v>
              </c:pt>
              <c:pt idx="30">
                <c:v>169</c:v>
              </c:pt>
              <c:pt idx="31">
                <c:v>146</c:v>
              </c:pt>
              <c:pt idx="32">
                <c:v>160</c:v>
              </c:pt>
              <c:pt idx="33">
                <c:v>167</c:v>
              </c:pt>
              <c:pt idx="34">
                <c:v>168</c:v>
              </c:pt>
              <c:pt idx="35">
                <c:v>157</c:v>
              </c:pt>
              <c:pt idx="36">
                <c:v>163</c:v>
              </c:pt>
              <c:pt idx="37">
                <c:v>126</c:v>
              </c:pt>
              <c:pt idx="38">
                <c:v>122</c:v>
              </c:pt>
              <c:pt idx="39">
                <c:v>112</c:v>
              </c:pt>
              <c:pt idx="40">
                <c:v>109</c:v>
              </c:pt>
              <c:pt idx="41">
                <c:v>109</c:v>
              </c:pt>
              <c:pt idx="42">
                <c:v>59</c:v>
              </c:pt>
              <c:pt idx="43">
                <c:v>23</c:v>
              </c:pt>
              <c:pt idx="44">
                <c:v>20</c:v>
              </c:pt>
              <c:pt idx="45">
                <c:v>13</c:v>
              </c:pt>
              <c:pt idx="46">
                <c:v>3</c:v>
              </c:pt>
            </c:numLit>
          </c:val>
          <c:extLst>
            <c:ext xmlns:c16="http://schemas.microsoft.com/office/drawing/2014/chart" uri="{C3380CC4-5D6E-409C-BE32-E72D297353CC}">
              <c16:uniqueId val="{00000000-B5D0-469F-A421-A381A5BD66FE}"/>
            </c:ext>
          </c:extLst>
        </c:ser>
        <c:ser>
          <c:idx val="2"/>
          <c:order val="1"/>
          <c:tx>
            <c:v>Hommes Privé</c:v>
          </c:tx>
          <c:spPr>
            <a:solidFill>
              <a:srgbClr val="FF000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c:v>
              </c:pt>
              <c:pt idx="1">
                <c:v>-1</c:v>
              </c:pt>
              <c:pt idx="2">
                <c:v>-1</c:v>
              </c:pt>
              <c:pt idx="3">
                <c:v>-7</c:v>
              </c:pt>
              <c:pt idx="4">
                <c:v>-11</c:v>
              </c:pt>
              <c:pt idx="5">
                <c:v>-14</c:v>
              </c:pt>
              <c:pt idx="6">
                <c:v>-25</c:v>
              </c:pt>
              <c:pt idx="7">
                <c:v>-20</c:v>
              </c:pt>
              <c:pt idx="8">
                <c:v>-23</c:v>
              </c:pt>
              <c:pt idx="9">
                <c:v>-20</c:v>
              </c:pt>
              <c:pt idx="10">
                <c:v>-15</c:v>
              </c:pt>
              <c:pt idx="11">
                <c:v>-25</c:v>
              </c:pt>
              <c:pt idx="12">
                <c:v>-21</c:v>
              </c:pt>
              <c:pt idx="13">
                <c:v>-19</c:v>
              </c:pt>
              <c:pt idx="14">
                <c:v>-38</c:v>
              </c:pt>
              <c:pt idx="15">
                <c:v>-38</c:v>
              </c:pt>
              <c:pt idx="16">
                <c:v>-43</c:v>
              </c:pt>
              <c:pt idx="17">
                <c:v>-32</c:v>
              </c:pt>
              <c:pt idx="18">
                <c:v>-37</c:v>
              </c:pt>
              <c:pt idx="19">
                <c:v>-45</c:v>
              </c:pt>
              <c:pt idx="20">
                <c:v>-53</c:v>
              </c:pt>
              <c:pt idx="21">
                <c:v>-44</c:v>
              </c:pt>
              <c:pt idx="22">
                <c:v>-52</c:v>
              </c:pt>
              <c:pt idx="23">
                <c:v>-65</c:v>
              </c:pt>
              <c:pt idx="24">
                <c:v>-57</c:v>
              </c:pt>
              <c:pt idx="25">
                <c:v>-53</c:v>
              </c:pt>
              <c:pt idx="26">
                <c:v>-66</c:v>
              </c:pt>
              <c:pt idx="27">
                <c:v>-64</c:v>
              </c:pt>
              <c:pt idx="28">
                <c:v>-60</c:v>
              </c:pt>
              <c:pt idx="29">
                <c:v>-65</c:v>
              </c:pt>
              <c:pt idx="30">
                <c:v>-69</c:v>
              </c:pt>
              <c:pt idx="31">
                <c:v>-62</c:v>
              </c:pt>
              <c:pt idx="32">
                <c:v>-64</c:v>
              </c:pt>
              <c:pt idx="33">
                <c:v>-55</c:v>
              </c:pt>
              <c:pt idx="34">
                <c:v>-61</c:v>
              </c:pt>
              <c:pt idx="35">
                <c:v>-54</c:v>
              </c:pt>
              <c:pt idx="36">
                <c:v>-56</c:v>
              </c:pt>
              <c:pt idx="37">
                <c:v>-56</c:v>
              </c:pt>
              <c:pt idx="38">
                <c:v>-52</c:v>
              </c:pt>
              <c:pt idx="39">
                <c:v>-42</c:v>
              </c:pt>
              <c:pt idx="40">
                <c:v>-38</c:v>
              </c:pt>
              <c:pt idx="41">
                <c:v>-38</c:v>
              </c:pt>
              <c:pt idx="42">
                <c:v>-35</c:v>
              </c:pt>
              <c:pt idx="43">
                <c:v>-12</c:v>
              </c:pt>
              <c:pt idx="44">
                <c:v>-12</c:v>
              </c:pt>
              <c:pt idx="45">
                <c:v>-9</c:v>
              </c:pt>
              <c:pt idx="46">
                <c:v>-3</c:v>
              </c:pt>
              <c:pt idx="47">
                <c:v>0</c:v>
              </c:pt>
              <c:pt idx="48">
                <c:v>0</c:v>
              </c:pt>
            </c:numLit>
          </c:val>
          <c:extLst>
            <c:ext xmlns:c16="http://schemas.microsoft.com/office/drawing/2014/chart" uri="{C3380CC4-5D6E-409C-BE32-E72D297353CC}">
              <c16:uniqueId val="{00000001-B5D0-469F-A421-A381A5BD66FE}"/>
            </c:ext>
          </c:extLst>
        </c:ser>
        <c:ser>
          <c:idx val="1"/>
          <c:order val="2"/>
          <c:tx>
            <c:v>Femmes Public</c:v>
          </c:tx>
          <c:spPr>
            <a:solidFill>
              <a:schemeClr val="accent4">
                <a:lumMod val="40000"/>
                <a:lumOff val="60000"/>
              </a:schemeClr>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c:v>
              </c:pt>
              <c:pt idx="1">
                <c:v>9</c:v>
              </c:pt>
              <c:pt idx="2">
                <c:v>108</c:v>
              </c:pt>
              <c:pt idx="3">
                <c:v>242</c:v>
              </c:pt>
              <c:pt idx="4">
                <c:v>303</c:v>
              </c:pt>
              <c:pt idx="5">
                <c:v>332</c:v>
              </c:pt>
              <c:pt idx="6">
                <c:v>369</c:v>
              </c:pt>
              <c:pt idx="7">
                <c:v>404</c:v>
              </c:pt>
              <c:pt idx="8">
                <c:v>435</c:v>
              </c:pt>
              <c:pt idx="9">
                <c:v>413</c:v>
              </c:pt>
              <c:pt idx="10">
                <c:v>447</c:v>
              </c:pt>
              <c:pt idx="11">
                <c:v>453</c:v>
              </c:pt>
              <c:pt idx="12">
                <c:v>495</c:v>
              </c:pt>
              <c:pt idx="13">
                <c:v>555</c:v>
              </c:pt>
              <c:pt idx="14">
                <c:v>640</c:v>
              </c:pt>
              <c:pt idx="15">
                <c:v>700</c:v>
              </c:pt>
              <c:pt idx="16">
                <c:v>674</c:v>
              </c:pt>
              <c:pt idx="17">
                <c:v>761</c:v>
              </c:pt>
              <c:pt idx="18">
                <c:v>788</c:v>
              </c:pt>
              <c:pt idx="19">
                <c:v>872</c:v>
              </c:pt>
              <c:pt idx="20">
                <c:v>910</c:v>
              </c:pt>
              <c:pt idx="21">
                <c:v>958</c:v>
              </c:pt>
              <c:pt idx="22">
                <c:v>975</c:v>
              </c:pt>
              <c:pt idx="23">
                <c:v>902</c:v>
              </c:pt>
              <c:pt idx="24">
                <c:v>889</c:v>
              </c:pt>
              <c:pt idx="25">
                <c:v>969</c:v>
              </c:pt>
              <c:pt idx="26">
                <c:v>978</c:v>
              </c:pt>
              <c:pt idx="27">
                <c:v>960</c:v>
              </c:pt>
              <c:pt idx="28">
                <c:v>880</c:v>
              </c:pt>
              <c:pt idx="29">
                <c:v>882</c:v>
              </c:pt>
              <c:pt idx="30">
                <c:v>950</c:v>
              </c:pt>
              <c:pt idx="31">
                <c:v>817</c:v>
              </c:pt>
              <c:pt idx="32">
                <c:v>829</c:v>
              </c:pt>
              <c:pt idx="33">
                <c:v>731</c:v>
              </c:pt>
              <c:pt idx="34">
                <c:v>662</c:v>
              </c:pt>
              <c:pt idx="35">
                <c:v>674</c:v>
              </c:pt>
              <c:pt idx="36">
                <c:v>612</c:v>
              </c:pt>
              <c:pt idx="37">
                <c:v>522</c:v>
              </c:pt>
              <c:pt idx="38">
                <c:v>467</c:v>
              </c:pt>
              <c:pt idx="39">
                <c:v>357</c:v>
              </c:pt>
              <c:pt idx="40">
                <c:v>362</c:v>
              </c:pt>
              <c:pt idx="41">
                <c:v>268</c:v>
              </c:pt>
              <c:pt idx="42">
                <c:v>148</c:v>
              </c:pt>
              <c:pt idx="43">
                <c:v>73</c:v>
              </c:pt>
              <c:pt idx="44">
                <c:v>32</c:v>
              </c:pt>
              <c:pt idx="45">
                <c:v>16</c:v>
              </c:pt>
              <c:pt idx="46">
                <c:v>11</c:v>
              </c:pt>
              <c:pt idx="47">
                <c:v>1</c:v>
              </c:pt>
              <c:pt idx="48">
                <c:v>1</c:v>
              </c:pt>
            </c:numLit>
          </c:val>
          <c:extLst>
            <c:ext xmlns:c16="http://schemas.microsoft.com/office/drawing/2014/chart" uri="{C3380CC4-5D6E-409C-BE32-E72D297353CC}">
              <c16:uniqueId val="{00000002-B5D0-469F-A421-A381A5BD66FE}"/>
            </c:ext>
          </c:extLst>
        </c:ser>
        <c:ser>
          <c:idx val="0"/>
          <c:order val="3"/>
          <c:tx>
            <c:v>Hommes Public</c:v>
          </c:tx>
          <c:spPr>
            <a:solidFill>
              <a:srgbClr val="FF7C8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0</c:v>
              </c:pt>
              <c:pt idx="1">
                <c:v>-2</c:v>
              </c:pt>
              <c:pt idx="2">
                <c:v>-27</c:v>
              </c:pt>
              <c:pt idx="3">
                <c:v>-54</c:v>
              </c:pt>
              <c:pt idx="4">
                <c:v>-72</c:v>
              </c:pt>
              <c:pt idx="5">
                <c:v>-106</c:v>
              </c:pt>
              <c:pt idx="6">
                <c:v>-114</c:v>
              </c:pt>
              <c:pt idx="7">
                <c:v>-134</c:v>
              </c:pt>
              <c:pt idx="8">
                <c:v>-152</c:v>
              </c:pt>
              <c:pt idx="9">
                <c:v>-137</c:v>
              </c:pt>
              <c:pt idx="10">
                <c:v>-129</c:v>
              </c:pt>
              <c:pt idx="11">
                <c:v>-129</c:v>
              </c:pt>
              <c:pt idx="12">
                <c:v>-168</c:v>
              </c:pt>
              <c:pt idx="13">
                <c:v>-176</c:v>
              </c:pt>
              <c:pt idx="14">
                <c:v>-190</c:v>
              </c:pt>
              <c:pt idx="15">
                <c:v>-194</c:v>
              </c:pt>
              <c:pt idx="16">
                <c:v>-204</c:v>
              </c:pt>
              <c:pt idx="17">
                <c:v>-236</c:v>
              </c:pt>
              <c:pt idx="18">
                <c:v>-255</c:v>
              </c:pt>
              <c:pt idx="19">
                <c:v>-291</c:v>
              </c:pt>
              <c:pt idx="20">
                <c:v>-312</c:v>
              </c:pt>
              <c:pt idx="21">
                <c:v>-345</c:v>
              </c:pt>
              <c:pt idx="22">
                <c:v>-374</c:v>
              </c:pt>
              <c:pt idx="23">
                <c:v>-418</c:v>
              </c:pt>
              <c:pt idx="24">
                <c:v>-359</c:v>
              </c:pt>
              <c:pt idx="25">
                <c:v>-404</c:v>
              </c:pt>
              <c:pt idx="26">
                <c:v>-433</c:v>
              </c:pt>
              <c:pt idx="27">
                <c:v>-475</c:v>
              </c:pt>
              <c:pt idx="28">
                <c:v>-456</c:v>
              </c:pt>
              <c:pt idx="29">
                <c:v>-408</c:v>
              </c:pt>
              <c:pt idx="30">
                <c:v>-404</c:v>
              </c:pt>
              <c:pt idx="31">
                <c:v>-354</c:v>
              </c:pt>
              <c:pt idx="32">
                <c:v>-340</c:v>
              </c:pt>
              <c:pt idx="33">
                <c:v>-329</c:v>
              </c:pt>
              <c:pt idx="34">
                <c:v>-330</c:v>
              </c:pt>
              <c:pt idx="35">
                <c:v>-310</c:v>
              </c:pt>
              <c:pt idx="36">
                <c:v>-332</c:v>
              </c:pt>
              <c:pt idx="37">
                <c:v>-301</c:v>
              </c:pt>
              <c:pt idx="38">
                <c:v>-284</c:v>
              </c:pt>
              <c:pt idx="39">
                <c:v>-269</c:v>
              </c:pt>
              <c:pt idx="40">
                <c:v>-224</c:v>
              </c:pt>
              <c:pt idx="41">
                <c:v>-206</c:v>
              </c:pt>
              <c:pt idx="42">
                <c:v>-158</c:v>
              </c:pt>
              <c:pt idx="43">
                <c:v>-67</c:v>
              </c:pt>
              <c:pt idx="44">
                <c:v>-52</c:v>
              </c:pt>
              <c:pt idx="45">
                <c:v>-26</c:v>
              </c:pt>
              <c:pt idx="46">
                <c:v>-7</c:v>
              </c:pt>
              <c:pt idx="47">
                <c:v>-4</c:v>
              </c:pt>
              <c:pt idx="48">
                <c:v>-1</c:v>
              </c:pt>
            </c:numLit>
          </c:val>
          <c:extLst>
            <c:ext xmlns:c16="http://schemas.microsoft.com/office/drawing/2014/chart" uri="{C3380CC4-5D6E-409C-BE32-E72D297353CC}">
              <c16:uniqueId val="{00000003-B5D0-469F-A421-A381A5BD66FE}"/>
            </c:ext>
          </c:extLst>
        </c:ser>
        <c:dLbls>
          <c:showLegendKey val="0"/>
          <c:showVal val="0"/>
          <c:showCatName val="0"/>
          <c:showSerName val="0"/>
          <c:showPercent val="0"/>
          <c:showBubbleSize val="0"/>
        </c:dLbls>
        <c:gapWidth val="0"/>
        <c:overlap val="100"/>
        <c:axId val="625845768"/>
        <c:axId val="625843800"/>
      </c:barChart>
      <c:catAx>
        <c:axId val="62584576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25843800"/>
        <c:crossesAt val="-1200"/>
        <c:auto val="1"/>
        <c:lblAlgn val="ctr"/>
        <c:lblOffset val="0"/>
        <c:tickLblSkip val="5"/>
        <c:tickMarkSkip val="5"/>
        <c:noMultiLvlLbl val="0"/>
      </c:catAx>
      <c:valAx>
        <c:axId val="625843800"/>
        <c:scaling>
          <c:orientation val="minMax"/>
          <c:max val="1200"/>
          <c:min val="-1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a:latin typeface="Arial" panose="020B0604020202020204" pitchFamily="34" charset="0"/>
                    <a:cs typeface="Arial" panose="020B0604020202020204" pitchFamily="34" charset="0"/>
                  </a:rPr>
                  <a:t>Nombre d'individu</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_ ;#,##0\ " sourceLinked="0"/>
        <c:majorTickMark val="out"/>
        <c:minorTickMark val="none"/>
        <c:tickLblPos val="nextTo"/>
        <c:spPr>
          <a:noFill/>
          <a:ln>
            <a:solidFill>
              <a:schemeClr val="tx1">
                <a:alpha val="90000"/>
              </a:schemeClr>
            </a:solidFill>
          </a:ln>
          <a:effectLst/>
        </c:spPr>
        <c:txPr>
          <a:bodyPr rot="-36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25845768"/>
        <c:crosses val="autoZero"/>
        <c:crossBetween val="midCat"/>
        <c:majorUnit val="100"/>
      </c:valAx>
      <c:spPr>
        <a:noFill/>
        <a:ln w="6350">
          <a:noFill/>
        </a:ln>
        <a:effectLst/>
      </c:spPr>
    </c:plotArea>
    <c:legend>
      <c:legendPos val="r"/>
      <c:legendEntry>
        <c:idx val="1"/>
        <c:txPr>
          <a:bodyPr rot="0" spcFirstLastPara="1" vertOverflow="ellipsis" vert="horz" wrap="square" anchor="ctr" anchorCtr="1"/>
          <a:lstStyle/>
          <a:p>
            <a:pPr>
              <a:defRPr sz="105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200" b="1" i="0" baseline="0">
                <a:effectLst/>
                <a:latin typeface="Arial" panose="020B0604020202020204" pitchFamily="34" charset="0"/>
                <a:cs typeface="Arial" panose="020B0604020202020204" pitchFamily="34" charset="0"/>
              </a:rPr>
              <a:t>Les enseignants 1er degré des secteurs public et privé sous contrat</a:t>
            </a:r>
            <a:endParaRPr lang="fr-FR"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2744718385611632E-2"/>
          <c:y val="0.19888451443569555"/>
          <c:w val="0.77669391250774855"/>
          <c:h val="0.63308089673504186"/>
        </c:manualLayout>
      </c:layout>
      <c:barChart>
        <c:barDir val="bar"/>
        <c:grouping val="stacked"/>
        <c:varyColors val="0"/>
        <c:ser>
          <c:idx val="0"/>
          <c:order val="0"/>
          <c:tx>
            <c:v>Femmes Privé</c:v>
          </c:tx>
          <c:spPr>
            <a:solidFill>
              <a:schemeClr val="accent4"/>
            </a:solidFill>
            <a:ln>
              <a:noFill/>
            </a:ln>
            <a:effectLst/>
          </c:spPr>
          <c:invertIfNegative val="0"/>
          <c:cat>
            <c:numLit>
              <c:formatCode>General</c:formatCode>
              <c:ptCount val="47"/>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numLit>
          </c:cat>
          <c:val>
            <c:numLit>
              <c:formatCode>General</c:formatCode>
              <c:ptCount val="47"/>
              <c:pt idx="0">
                <c:v>0</c:v>
              </c:pt>
              <c:pt idx="1">
                <c:v>1</c:v>
              </c:pt>
              <c:pt idx="2">
                <c:v>5</c:v>
              </c:pt>
              <c:pt idx="3">
                <c:v>14</c:v>
              </c:pt>
              <c:pt idx="4">
                <c:v>15</c:v>
              </c:pt>
              <c:pt idx="5">
                <c:v>22</c:v>
              </c:pt>
              <c:pt idx="6">
                <c:v>24</c:v>
              </c:pt>
              <c:pt idx="7">
                <c:v>15</c:v>
              </c:pt>
              <c:pt idx="8">
                <c:v>13</c:v>
              </c:pt>
              <c:pt idx="9">
                <c:v>22</c:v>
              </c:pt>
              <c:pt idx="10">
                <c:v>30</c:v>
              </c:pt>
              <c:pt idx="11">
                <c:v>30</c:v>
              </c:pt>
              <c:pt idx="12">
                <c:v>34</c:v>
              </c:pt>
              <c:pt idx="13">
                <c:v>38</c:v>
              </c:pt>
              <c:pt idx="14">
                <c:v>42</c:v>
              </c:pt>
              <c:pt idx="15">
                <c:v>48</c:v>
              </c:pt>
              <c:pt idx="16">
                <c:v>44</c:v>
              </c:pt>
              <c:pt idx="17">
                <c:v>46</c:v>
              </c:pt>
              <c:pt idx="18">
                <c:v>60</c:v>
              </c:pt>
              <c:pt idx="19">
                <c:v>67</c:v>
              </c:pt>
              <c:pt idx="20">
                <c:v>55</c:v>
              </c:pt>
              <c:pt idx="21">
                <c:v>78</c:v>
              </c:pt>
              <c:pt idx="22">
                <c:v>62</c:v>
              </c:pt>
              <c:pt idx="23">
                <c:v>53</c:v>
              </c:pt>
              <c:pt idx="24">
                <c:v>70</c:v>
              </c:pt>
              <c:pt idx="25">
                <c:v>72</c:v>
              </c:pt>
              <c:pt idx="26">
                <c:v>72</c:v>
              </c:pt>
              <c:pt idx="27">
                <c:v>80</c:v>
              </c:pt>
              <c:pt idx="28">
                <c:v>73</c:v>
              </c:pt>
              <c:pt idx="29">
                <c:v>67</c:v>
              </c:pt>
              <c:pt idx="30">
                <c:v>69</c:v>
              </c:pt>
              <c:pt idx="31">
                <c:v>45</c:v>
              </c:pt>
              <c:pt idx="32">
                <c:v>55</c:v>
              </c:pt>
              <c:pt idx="33">
                <c:v>39</c:v>
              </c:pt>
              <c:pt idx="34">
                <c:v>71</c:v>
              </c:pt>
              <c:pt idx="35">
                <c:v>67</c:v>
              </c:pt>
              <c:pt idx="36">
                <c:v>69</c:v>
              </c:pt>
              <c:pt idx="37">
                <c:v>52</c:v>
              </c:pt>
              <c:pt idx="38">
                <c:v>43</c:v>
              </c:pt>
              <c:pt idx="39">
                <c:v>30</c:v>
              </c:pt>
              <c:pt idx="40">
                <c:v>27</c:v>
              </c:pt>
              <c:pt idx="41">
                <c:v>23</c:v>
              </c:pt>
              <c:pt idx="42">
                <c:v>14</c:v>
              </c:pt>
              <c:pt idx="43">
                <c:v>4</c:v>
              </c:pt>
              <c:pt idx="44">
                <c:v>3</c:v>
              </c:pt>
              <c:pt idx="45">
                <c:v>3</c:v>
              </c:pt>
            </c:numLit>
          </c:val>
          <c:extLst>
            <c:ext xmlns:c16="http://schemas.microsoft.com/office/drawing/2014/chart" uri="{C3380CC4-5D6E-409C-BE32-E72D297353CC}">
              <c16:uniqueId val="{00000000-28FF-48B6-B05A-7E67CDFA67D8}"/>
            </c:ext>
          </c:extLst>
        </c:ser>
        <c:ser>
          <c:idx val="1"/>
          <c:order val="1"/>
          <c:tx>
            <c:v>Hommes Privé</c:v>
          </c:tx>
          <c:spPr>
            <a:solidFill>
              <a:srgbClr val="FF3300"/>
            </a:solidFill>
            <a:ln>
              <a:noFill/>
            </a:ln>
            <a:effectLst/>
          </c:spPr>
          <c:invertIfNegative val="0"/>
          <c:cat>
            <c:numLit>
              <c:formatCode>General</c:formatCode>
              <c:ptCount val="47"/>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numLit>
          </c:cat>
          <c:val>
            <c:numLit>
              <c:formatCode>General</c:formatCode>
              <c:ptCount val="47"/>
              <c:pt idx="0">
                <c:v>0</c:v>
              </c:pt>
              <c:pt idx="1">
                <c:v>-1</c:v>
              </c:pt>
              <c:pt idx="2">
                <c:v>0</c:v>
              </c:pt>
              <c:pt idx="3">
                <c:v>-2</c:v>
              </c:pt>
              <c:pt idx="4">
                <c:v>-2</c:v>
              </c:pt>
              <c:pt idx="5">
                <c:v>-2</c:v>
              </c:pt>
              <c:pt idx="6">
                <c:v>-4</c:v>
              </c:pt>
              <c:pt idx="7">
                <c:v>-3</c:v>
              </c:pt>
              <c:pt idx="8">
                <c:v>-1</c:v>
              </c:pt>
              <c:pt idx="9">
                <c:v>-1</c:v>
              </c:pt>
              <c:pt idx="10">
                <c:v>-5</c:v>
              </c:pt>
              <c:pt idx="11">
                <c:v>-5</c:v>
              </c:pt>
              <c:pt idx="12">
                <c:v>-1</c:v>
              </c:pt>
              <c:pt idx="13">
                <c:v>-2</c:v>
              </c:pt>
              <c:pt idx="14">
                <c:v>-6</c:v>
              </c:pt>
              <c:pt idx="15">
                <c:v>-7</c:v>
              </c:pt>
              <c:pt idx="16">
                <c:v>-4</c:v>
              </c:pt>
              <c:pt idx="17">
                <c:v>-3</c:v>
              </c:pt>
              <c:pt idx="18">
                <c:v>-3</c:v>
              </c:pt>
              <c:pt idx="19">
                <c:v>-6</c:v>
              </c:pt>
              <c:pt idx="20">
                <c:v>-7</c:v>
              </c:pt>
              <c:pt idx="21">
                <c:v>-4</c:v>
              </c:pt>
              <c:pt idx="22">
                <c:v>-8</c:v>
              </c:pt>
              <c:pt idx="23">
                <c:v>-9</c:v>
              </c:pt>
              <c:pt idx="24">
                <c:v>-7</c:v>
              </c:pt>
              <c:pt idx="25">
                <c:v>-4</c:v>
              </c:pt>
              <c:pt idx="26">
                <c:v>-4</c:v>
              </c:pt>
              <c:pt idx="27">
                <c:v>-4</c:v>
              </c:pt>
              <c:pt idx="28">
                <c:v>-10</c:v>
              </c:pt>
              <c:pt idx="29">
                <c:v>-9</c:v>
              </c:pt>
              <c:pt idx="30">
                <c:v>-9</c:v>
              </c:pt>
              <c:pt idx="31">
                <c:v>-5</c:v>
              </c:pt>
              <c:pt idx="32">
                <c:v>-4</c:v>
              </c:pt>
              <c:pt idx="33">
                <c:v>-2</c:v>
              </c:pt>
              <c:pt idx="34">
                <c:v>-3</c:v>
              </c:pt>
              <c:pt idx="35">
                <c:v>-6</c:v>
              </c:pt>
              <c:pt idx="36">
                <c:v>-4</c:v>
              </c:pt>
              <c:pt idx="37">
                <c:v>-7</c:v>
              </c:pt>
              <c:pt idx="38">
                <c:v>-4</c:v>
              </c:pt>
              <c:pt idx="39">
                <c:v>-2</c:v>
              </c:pt>
              <c:pt idx="40">
                <c:v>-3</c:v>
              </c:pt>
              <c:pt idx="41">
                <c:v>-3</c:v>
              </c:pt>
              <c:pt idx="42">
                <c:v>-1</c:v>
              </c:pt>
              <c:pt idx="43">
                <c:v>0</c:v>
              </c:pt>
              <c:pt idx="44">
                <c:v>0</c:v>
              </c:pt>
              <c:pt idx="45">
                <c:v>0</c:v>
              </c:pt>
              <c:pt idx="46">
                <c:v>0</c:v>
              </c:pt>
            </c:numLit>
          </c:val>
          <c:extLst>
            <c:ext xmlns:c16="http://schemas.microsoft.com/office/drawing/2014/chart" uri="{C3380CC4-5D6E-409C-BE32-E72D297353CC}">
              <c16:uniqueId val="{00000001-28FF-48B6-B05A-7E67CDFA67D8}"/>
            </c:ext>
          </c:extLst>
        </c:ser>
        <c:ser>
          <c:idx val="2"/>
          <c:order val="2"/>
          <c:tx>
            <c:v>Femmes Public</c:v>
          </c:tx>
          <c:spPr>
            <a:solidFill>
              <a:schemeClr val="accent4">
                <a:lumMod val="40000"/>
                <a:lumOff val="60000"/>
              </a:schemeClr>
            </a:solidFill>
            <a:ln>
              <a:noFill/>
            </a:ln>
            <a:effectLst/>
          </c:spPr>
          <c:invertIfNegative val="0"/>
          <c:cat>
            <c:numLit>
              <c:formatCode>General</c:formatCode>
              <c:ptCount val="47"/>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numLit>
          </c:cat>
          <c:val>
            <c:numLit>
              <c:formatCode>General</c:formatCode>
              <c:ptCount val="47"/>
              <c:pt idx="0">
                <c:v>0</c:v>
              </c:pt>
              <c:pt idx="1">
                <c:v>5</c:v>
              </c:pt>
              <c:pt idx="2">
                <c:v>73</c:v>
              </c:pt>
              <c:pt idx="3">
                <c:v>178</c:v>
              </c:pt>
              <c:pt idx="4">
                <c:v>222</c:v>
              </c:pt>
              <c:pt idx="5">
                <c:v>225</c:v>
              </c:pt>
              <c:pt idx="6">
                <c:v>241</c:v>
              </c:pt>
              <c:pt idx="7">
                <c:v>253</c:v>
              </c:pt>
              <c:pt idx="8">
                <c:v>266</c:v>
              </c:pt>
              <c:pt idx="9">
                <c:v>241</c:v>
              </c:pt>
              <c:pt idx="10">
                <c:v>250</c:v>
              </c:pt>
              <c:pt idx="11">
                <c:v>250</c:v>
              </c:pt>
              <c:pt idx="12">
                <c:v>292</c:v>
              </c:pt>
              <c:pt idx="13">
                <c:v>333</c:v>
              </c:pt>
              <c:pt idx="14">
                <c:v>393</c:v>
              </c:pt>
              <c:pt idx="15">
                <c:v>438</c:v>
              </c:pt>
              <c:pt idx="16">
                <c:v>406</c:v>
              </c:pt>
              <c:pt idx="17">
                <c:v>474</c:v>
              </c:pt>
              <c:pt idx="18">
                <c:v>479</c:v>
              </c:pt>
              <c:pt idx="19">
                <c:v>496</c:v>
              </c:pt>
              <c:pt idx="20">
                <c:v>536</c:v>
              </c:pt>
              <c:pt idx="21">
                <c:v>532</c:v>
              </c:pt>
              <c:pt idx="22">
                <c:v>543</c:v>
              </c:pt>
              <c:pt idx="23">
                <c:v>505</c:v>
              </c:pt>
              <c:pt idx="24">
                <c:v>531</c:v>
              </c:pt>
              <c:pt idx="25">
                <c:v>535</c:v>
              </c:pt>
              <c:pt idx="26">
                <c:v>523</c:v>
              </c:pt>
              <c:pt idx="27">
                <c:v>500</c:v>
              </c:pt>
              <c:pt idx="28">
                <c:v>446</c:v>
              </c:pt>
              <c:pt idx="29">
                <c:v>460</c:v>
              </c:pt>
              <c:pt idx="30">
                <c:v>510</c:v>
              </c:pt>
              <c:pt idx="31">
                <c:v>435</c:v>
              </c:pt>
              <c:pt idx="32">
                <c:v>411</c:v>
              </c:pt>
              <c:pt idx="33">
                <c:v>387</c:v>
              </c:pt>
              <c:pt idx="34">
                <c:v>325</c:v>
              </c:pt>
              <c:pt idx="35">
                <c:v>328</c:v>
              </c:pt>
              <c:pt idx="36">
                <c:v>348</c:v>
              </c:pt>
              <c:pt idx="37">
                <c:v>285</c:v>
              </c:pt>
              <c:pt idx="38">
                <c:v>223</c:v>
              </c:pt>
              <c:pt idx="39">
                <c:v>157</c:v>
              </c:pt>
              <c:pt idx="40">
                <c:v>135</c:v>
              </c:pt>
              <c:pt idx="41">
                <c:v>65</c:v>
              </c:pt>
              <c:pt idx="42">
                <c:v>30</c:v>
              </c:pt>
              <c:pt idx="43">
                <c:v>15</c:v>
              </c:pt>
              <c:pt idx="44">
                <c:v>8</c:v>
              </c:pt>
              <c:pt idx="45">
                <c:v>6</c:v>
              </c:pt>
              <c:pt idx="46">
                <c:v>2</c:v>
              </c:pt>
            </c:numLit>
          </c:val>
          <c:extLst>
            <c:ext xmlns:c16="http://schemas.microsoft.com/office/drawing/2014/chart" uri="{C3380CC4-5D6E-409C-BE32-E72D297353CC}">
              <c16:uniqueId val="{00000002-28FF-48B6-B05A-7E67CDFA67D8}"/>
            </c:ext>
          </c:extLst>
        </c:ser>
        <c:ser>
          <c:idx val="3"/>
          <c:order val="3"/>
          <c:tx>
            <c:v>Hommes Public</c:v>
          </c:tx>
          <c:spPr>
            <a:solidFill>
              <a:srgbClr val="FF7C80"/>
            </a:solidFill>
            <a:ln>
              <a:noFill/>
            </a:ln>
            <a:effectLst/>
          </c:spPr>
          <c:invertIfNegative val="0"/>
          <c:cat>
            <c:numLit>
              <c:formatCode>General</c:formatCode>
              <c:ptCount val="47"/>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numLit>
          </c:cat>
          <c:val>
            <c:numLit>
              <c:formatCode>General</c:formatCode>
              <c:ptCount val="47"/>
              <c:pt idx="0">
                <c:v>0</c:v>
              </c:pt>
              <c:pt idx="1">
                <c:v>-1</c:v>
              </c:pt>
              <c:pt idx="2">
                <c:v>-12</c:v>
              </c:pt>
              <c:pt idx="3">
                <c:v>-14</c:v>
              </c:pt>
              <c:pt idx="4">
                <c:v>-25</c:v>
              </c:pt>
              <c:pt idx="5">
                <c:v>-26</c:v>
              </c:pt>
              <c:pt idx="6">
                <c:v>-25</c:v>
              </c:pt>
              <c:pt idx="7">
                <c:v>-36</c:v>
              </c:pt>
              <c:pt idx="8">
                <c:v>-40</c:v>
              </c:pt>
              <c:pt idx="9">
                <c:v>-26</c:v>
              </c:pt>
              <c:pt idx="10">
                <c:v>-36</c:v>
              </c:pt>
              <c:pt idx="11">
                <c:v>-31</c:v>
              </c:pt>
              <c:pt idx="12">
                <c:v>-42</c:v>
              </c:pt>
              <c:pt idx="13">
                <c:v>-39</c:v>
              </c:pt>
              <c:pt idx="14">
                <c:v>-46</c:v>
              </c:pt>
              <c:pt idx="15">
                <c:v>-49</c:v>
              </c:pt>
              <c:pt idx="16">
                <c:v>-49</c:v>
              </c:pt>
              <c:pt idx="17">
                <c:v>-64</c:v>
              </c:pt>
              <c:pt idx="18">
                <c:v>-72</c:v>
              </c:pt>
              <c:pt idx="19">
                <c:v>-74</c:v>
              </c:pt>
              <c:pt idx="20">
                <c:v>-86</c:v>
              </c:pt>
              <c:pt idx="21">
                <c:v>-87</c:v>
              </c:pt>
              <c:pt idx="22">
                <c:v>-98</c:v>
              </c:pt>
              <c:pt idx="23">
                <c:v>-94</c:v>
              </c:pt>
              <c:pt idx="24">
                <c:v>-78</c:v>
              </c:pt>
              <c:pt idx="25">
                <c:v>-82</c:v>
              </c:pt>
              <c:pt idx="26">
                <c:v>-76</c:v>
              </c:pt>
              <c:pt idx="27">
                <c:v>-104</c:v>
              </c:pt>
              <c:pt idx="28">
                <c:v>-83</c:v>
              </c:pt>
              <c:pt idx="29">
                <c:v>-77</c:v>
              </c:pt>
              <c:pt idx="30">
                <c:v>-75</c:v>
              </c:pt>
              <c:pt idx="31">
                <c:v>-63</c:v>
              </c:pt>
              <c:pt idx="32">
                <c:v>-59</c:v>
              </c:pt>
              <c:pt idx="33">
                <c:v>-68</c:v>
              </c:pt>
              <c:pt idx="34">
                <c:v>-64</c:v>
              </c:pt>
              <c:pt idx="35">
                <c:v>-76</c:v>
              </c:pt>
              <c:pt idx="36">
                <c:v>-87</c:v>
              </c:pt>
              <c:pt idx="37">
                <c:v>-88</c:v>
              </c:pt>
              <c:pt idx="38">
                <c:v>-80</c:v>
              </c:pt>
              <c:pt idx="39">
                <c:v>-73</c:v>
              </c:pt>
              <c:pt idx="40">
                <c:v>-46</c:v>
              </c:pt>
              <c:pt idx="41">
                <c:v>-25</c:v>
              </c:pt>
              <c:pt idx="42">
                <c:v>-19</c:v>
              </c:pt>
              <c:pt idx="43">
                <c:v>-5</c:v>
              </c:pt>
              <c:pt idx="44">
                <c:v>-6</c:v>
              </c:pt>
              <c:pt idx="45">
                <c:v>-3</c:v>
              </c:pt>
              <c:pt idx="46">
                <c:v>-1</c:v>
              </c:pt>
            </c:numLit>
          </c:val>
          <c:extLst>
            <c:ext xmlns:c16="http://schemas.microsoft.com/office/drawing/2014/chart" uri="{C3380CC4-5D6E-409C-BE32-E72D297353CC}">
              <c16:uniqueId val="{00000003-28FF-48B6-B05A-7E67CDFA67D8}"/>
            </c:ext>
          </c:extLst>
        </c:ser>
        <c:dLbls>
          <c:showLegendKey val="0"/>
          <c:showVal val="0"/>
          <c:showCatName val="0"/>
          <c:showSerName val="0"/>
          <c:showPercent val="0"/>
          <c:showBubbleSize val="0"/>
        </c:dLbls>
        <c:gapWidth val="0"/>
        <c:overlap val="100"/>
        <c:axId val="568735392"/>
        <c:axId val="568735720"/>
      </c:barChart>
      <c:catAx>
        <c:axId val="568735392"/>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8735720"/>
        <c:crossesAt val="-700"/>
        <c:auto val="1"/>
        <c:lblAlgn val="ctr"/>
        <c:lblOffset val="100"/>
        <c:tickLblSkip val="5"/>
        <c:tickMarkSkip val="5"/>
        <c:noMultiLvlLbl val="0"/>
      </c:catAx>
      <c:valAx>
        <c:axId val="568735720"/>
        <c:scaling>
          <c:orientation val="minMax"/>
          <c:max val="700"/>
          <c:min val="-7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50">
                    <a:latin typeface="Arial" panose="020B0604020202020204" pitchFamily="34" charset="0"/>
                    <a:cs typeface="Arial" panose="020B0604020202020204" pitchFamily="34" charset="0"/>
                  </a:rPr>
                  <a:t>Nombre d'individu</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_ ;#,##0\ " sourceLinked="0"/>
        <c:majorTickMark val="out"/>
        <c:minorTickMark val="none"/>
        <c:tickLblPos val="nextTo"/>
        <c:spPr>
          <a:noFill/>
          <a:ln>
            <a:solidFill>
              <a:schemeClr val="tx1"/>
            </a:solidFill>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8735392"/>
        <c:crosses val="autoZero"/>
        <c:crossBetween val="midCat"/>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400" b="1" i="0" baseline="0">
                <a:effectLst/>
                <a:latin typeface="Arial" panose="020B0604020202020204" pitchFamily="34" charset="0"/>
                <a:cs typeface="Arial" panose="020B0604020202020204" pitchFamily="34" charset="0"/>
              </a:rPr>
              <a:t>Les enseignants 2nd degré des secteurs public et privé sous contrat</a:t>
            </a:r>
            <a:endParaRPr lang="fr-FR" sz="14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3128522869067596E-2"/>
          <c:y val="0.18592738407699039"/>
          <c:w val="0.78063185368371357"/>
          <c:h val="0.62040342302344953"/>
        </c:manualLayout>
      </c:layout>
      <c:barChart>
        <c:barDir val="bar"/>
        <c:grouping val="stacked"/>
        <c:varyColors val="0"/>
        <c:ser>
          <c:idx val="0"/>
          <c:order val="0"/>
          <c:tx>
            <c:v>Femmes Privé</c:v>
          </c:tx>
          <c:spPr>
            <a:solidFill>
              <a:schemeClr val="accent4"/>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2">
                <c:v>4</c:v>
              </c:pt>
              <c:pt idx="3">
                <c:v>11</c:v>
              </c:pt>
              <c:pt idx="4">
                <c:v>16</c:v>
              </c:pt>
              <c:pt idx="5">
                <c:v>17</c:v>
              </c:pt>
              <c:pt idx="6">
                <c:v>20</c:v>
              </c:pt>
              <c:pt idx="7">
                <c:v>30</c:v>
              </c:pt>
              <c:pt idx="8">
                <c:v>29</c:v>
              </c:pt>
              <c:pt idx="9">
                <c:v>33</c:v>
              </c:pt>
              <c:pt idx="10">
                <c:v>43</c:v>
              </c:pt>
              <c:pt idx="11">
                <c:v>40</c:v>
              </c:pt>
              <c:pt idx="12">
                <c:v>59</c:v>
              </c:pt>
              <c:pt idx="13">
                <c:v>48</c:v>
              </c:pt>
              <c:pt idx="14">
                <c:v>65</c:v>
              </c:pt>
              <c:pt idx="15">
                <c:v>61</c:v>
              </c:pt>
              <c:pt idx="16">
                <c:v>65</c:v>
              </c:pt>
              <c:pt idx="17">
                <c:v>62</c:v>
              </c:pt>
              <c:pt idx="18">
                <c:v>69</c:v>
              </c:pt>
              <c:pt idx="19">
                <c:v>84</c:v>
              </c:pt>
              <c:pt idx="20">
                <c:v>85</c:v>
              </c:pt>
              <c:pt idx="21">
                <c:v>86</c:v>
              </c:pt>
              <c:pt idx="22">
                <c:v>85</c:v>
              </c:pt>
              <c:pt idx="23">
                <c:v>90</c:v>
              </c:pt>
              <c:pt idx="24">
                <c:v>95</c:v>
              </c:pt>
              <c:pt idx="25">
                <c:v>123</c:v>
              </c:pt>
              <c:pt idx="26">
                <c:v>100</c:v>
              </c:pt>
              <c:pt idx="27">
                <c:v>118</c:v>
              </c:pt>
              <c:pt idx="28">
                <c:v>110</c:v>
              </c:pt>
              <c:pt idx="29">
                <c:v>119</c:v>
              </c:pt>
              <c:pt idx="30">
                <c:v>100</c:v>
              </c:pt>
              <c:pt idx="31">
                <c:v>101</c:v>
              </c:pt>
              <c:pt idx="32">
                <c:v>105</c:v>
              </c:pt>
              <c:pt idx="33">
                <c:v>128</c:v>
              </c:pt>
              <c:pt idx="34">
                <c:v>97</c:v>
              </c:pt>
              <c:pt idx="35">
                <c:v>90</c:v>
              </c:pt>
              <c:pt idx="36">
                <c:v>94</c:v>
              </c:pt>
              <c:pt idx="37">
                <c:v>74</c:v>
              </c:pt>
              <c:pt idx="38">
                <c:v>79</c:v>
              </c:pt>
              <c:pt idx="39">
                <c:v>82</c:v>
              </c:pt>
              <c:pt idx="40">
                <c:v>82</c:v>
              </c:pt>
              <c:pt idx="41">
                <c:v>86</c:v>
              </c:pt>
              <c:pt idx="42">
                <c:v>45</c:v>
              </c:pt>
              <c:pt idx="43">
                <c:v>19</c:v>
              </c:pt>
              <c:pt idx="44">
                <c:v>17</c:v>
              </c:pt>
              <c:pt idx="45">
                <c:v>10</c:v>
              </c:pt>
              <c:pt idx="46">
                <c:v>3</c:v>
              </c:pt>
            </c:numLit>
          </c:val>
          <c:extLst>
            <c:ext xmlns:c16="http://schemas.microsoft.com/office/drawing/2014/chart" uri="{C3380CC4-5D6E-409C-BE32-E72D297353CC}">
              <c16:uniqueId val="{00000000-8124-4226-A779-FD510DC7671F}"/>
            </c:ext>
          </c:extLst>
        </c:ser>
        <c:ser>
          <c:idx val="1"/>
          <c:order val="1"/>
          <c:tx>
            <c:v>Hommes Privé</c:v>
          </c:tx>
          <c:spPr>
            <a:solidFill>
              <a:srgbClr val="FF330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c:v>
              </c:pt>
              <c:pt idx="1">
                <c:v>0</c:v>
              </c:pt>
              <c:pt idx="2">
                <c:v>-1</c:v>
              </c:pt>
              <c:pt idx="3">
                <c:v>-5</c:v>
              </c:pt>
              <c:pt idx="4">
                <c:v>-9</c:v>
              </c:pt>
              <c:pt idx="5">
                <c:v>-12</c:v>
              </c:pt>
              <c:pt idx="6">
                <c:v>-21</c:v>
              </c:pt>
              <c:pt idx="7">
                <c:v>-17</c:v>
              </c:pt>
              <c:pt idx="8">
                <c:v>-22</c:v>
              </c:pt>
              <c:pt idx="9">
                <c:v>-19</c:v>
              </c:pt>
              <c:pt idx="10">
                <c:v>-10</c:v>
              </c:pt>
              <c:pt idx="11">
                <c:v>-20</c:v>
              </c:pt>
              <c:pt idx="12">
                <c:v>-20</c:v>
              </c:pt>
              <c:pt idx="13">
                <c:v>-17</c:v>
              </c:pt>
              <c:pt idx="14">
                <c:v>-32</c:v>
              </c:pt>
              <c:pt idx="15">
                <c:v>-31</c:v>
              </c:pt>
              <c:pt idx="16">
                <c:v>-39</c:v>
              </c:pt>
              <c:pt idx="17">
                <c:v>-29</c:v>
              </c:pt>
              <c:pt idx="18">
                <c:v>-34</c:v>
              </c:pt>
              <c:pt idx="19">
                <c:v>-39</c:v>
              </c:pt>
              <c:pt idx="20">
                <c:v>-46</c:v>
              </c:pt>
              <c:pt idx="21">
                <c:v>-40</c:v>
              </c:pt>
              <c:pt idx="22">
                <c:v>-44</c:v>
              </c:pt>
              <c:pt idx="23">
                <c:v>-56</c:v>
              </c:pt>
              <c:pt idx="24">
                <c:v>-50</c:v>
              </c:pt>
              <c:pt idx="25">
                <c:v>-49</c:v>
              </c:pt>
              <c:pt idx="26">
                <c:v>-62</c:v>
              </c:pt>
              <c:pt idx="27">
                <c:v>-60</c:v>
              </c:pt>
              <c:pt idx="28">
                <c:v>-50</c:v>
              </c:pt>
              <c:pt idx="29">
                <c:v>-56</c:v>
              </c:pt>
              <c:pt idx="30">
                <c:v>-60</c:v>
              </c:pt>
              <c:pt idx="31">
                <c:v>-57</c:v>
              </c:pt>
              <c:pt idx="32">
                <c:v>-60</c:v>
              </c:pt>
              <c:pt idx="33">
                <c:v>-53</c:v>
              </c:pt>
              <c:pt idx="34">
                <c:v>-58</c:v>
              </c:pt>
              <c:pt idx="35">
                <c:v>-48</c:v>
              </c:pt>
              <c:pt idx="36">
                <c:v>-52</c:v>
              </c:pt>
              <c:pt idx="37">
                <c:v>-49</c:v>
              </c:pt>
              <c:pt idx="38">
                <c:v>-48</c:v>
              </c:pt>
              <c:pt idx="39">
                <c:v>-40</c:v>
              </c:pt>
              <c:pt idx="40">
                <c:v>-35</c:v>
              </c:pt>
              <c:pt idx="41">
                <c:v>-35</c:v>
              </c:pt>
              <c:pt idx="42">
                <c:v>-34</c:v>
              </c:pt>
              <c:pt idx="43">
                <c:v>-12</c:v>
              </c:pt>
              <c:pt idx="44">
                <c:v>-12</c:v>
              </c:pt>
              <c:pt idx="45">
                <c:v>-9</c:v>
              </c:pt>
              <c:pt idx="46">
                <c:v>-3</c:v>
              </c:pt>
              <c:pt idx="47">
                <c:v>0</c:v>
              </c:pt>
              <c:pt idx="48">
                <c:v>0</c:v>
              </c:pt>
            </c:numLit>
          </c:val>
          <c:extLst>
            <c:ext xmlns:c16="http://schemas.microsoft.com/office/drawing/2014/chart" uri="{C3380CC4-5D6E-409C-BE32-E72D297353CC}">
              <c16:uniqueId val="{00000001-8124-4226-A779-FD510DC7671F}"/>
            </c:ext>
          </c:extLst>
        </c:ser>
        <c:ser>
          <c:idx val="2"/>
          <c:order val="2"/>
          <c:tx>
            <c:v>Femmes Public</c:v>
          </c:tx>
          <c:spPr>
            <a:solidFill>
              <a:schemeClr val="accent4">
                <a:lumMod val="40000"/>
                <a:lumOff val="60000"/>
              </a:schemeClr>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c:v>
              </c:pt>
              <c:pt idx="1">
                <c:v>4</c:v>
              </c:pt>
              <c:pt idx="2">
                <c:v>35</c:v>
              </c:pt>
              <c:pt idx="3">
                <c:v>64</c:v>
              </c:pt>
              <c:pt idx="4">
                <c:v>81</c:v>
              </c:pt>
              <c:pt idx="5">
                <c:v>107</c:v>
              </c:pt>
              <c:pt idx="6">
                <c:v>128</c:v>
              </c:pt>
              <c:pt idx="7">
                <c:v>151</c:v>
              </c:pt>
              <c:pt idx="8">
                <c:v>169</c:v>
              </c:pt>
              <c:pt idx="9">
                <c:v>172</c:v>
              </c:pt>
              <c:pt idx="10">
                <c:v>197</c:v>
              </c:pt>
              <c:pt idx="11">
                <c:v>203</c:v>
              </c:pt>
              <c:pt idx="12">
                <c:v>203</c:v>
              </c:pt>
              <c:pt idx="13">
                <c:v>222</c:v>
              </c:pt>
              <c:pt idx="14">
                <c:v>247</c:v>
              </c:pt>
              <c:pt idx="15">
                <c:v>262</c:v>
              </c:pt>
              <c:pt idx="16">
                <c:v>268</c:v>
              </c:pt>
              <c:pt idx="17">
                <c:v>287</c:v>
              </c:pt>
              <c:pt idx="18">
                <c:v>309</c:v>
              </c:pt>
              <c:pt idx="19">
                <c:v>376</c:v>
              </c:pt>
              <c:pt idx="20">
                <c:v>374</c:v>
              </c:pt>
              <c:pt idx="21">
                <c:v>426</c:v>
              </c:pt>
              <c:pt idx="22">
                <c:v>432</c:v>
              </c:pt>
              <c:pt idx="23">
                <c:v>397</c:v>
              </c:pt>
              <c:pt idx="24">
                <c:v>358</c:v>
              </c:pt>
              <c:pt idx="25">
                <c:v>434</c:v>
              </c:pt>
              <c:pt idx="26">
                <c:v>455</c:v>
              </c:pt>
              <c:pt idx="27">
                <c:v>460</c:v>
              </c:pt>
              <c:pt idx="28">
                <c:v>434</c:v>
              </c:pt>
              <c:pt idx="29">
                <c:v>422</c:v>
              </c:pt>
              <c:pt idx="30">
                <c:v>440</c:v>
              </c:pt>
              <c:pt idx="31">
                <c:v>382</c:v>
              </c:pt>
              <c:pt idx="32">
                <c:v>418</c:v>
              </c:pt>
              <c:pt idx="33">
                <c:v>344</c:v>
              </c:pt>
              <c:pt idx="34">
                <c:v>337</c:v>
              </c:pt>
              <c:pt idx="35">
                <c:v>346</c:v>
              </c:pt>
              <c:pt idx="36">
                <c:v>264</c:v>
              </c:pt>
              <c:pt idx="37">
                <c:v>237</c:v>
              </c:pt>
              <c:pt idx="38">
                <c:v>244</c:v>
              </c:pt>
              <c:pt idx="39">
                <c:v>200</c:v>
              </c:pt>
              <c:pt idx="40">
                <c:v>227</c:v>
              </c:pt>
              <c:pt idx="41">
                <c:v>203</c:v>
              </c:pt>
              <c:pt idx="42">
                <c:v>118</c:v>
              </c:pt>
              <c:pt idx="43">
                <c:v>58</c:v>
              </c:pt>
              <c:pt idx="44">
                <c:v>24</c:v>
              </c:pt>
              <c:pt idx="45">
                <c:v>10</c:v>
              </c:pt>
              <c:pt idx="46">
                <c:v>9</c:v>
              </c:pt>
              <c:pt idx="47">
                <c:v>1</c:v>
              </c:pt>
              <c:pt idx="48">
                <c:v>1</c:v>
              </c:pt>
            </c:numLit>
          </c:val>
          <c:extLst>
            <c:ext xmlns:c16="http://schemas.microsoft.com/office/drawing/2014/chart" uri="{C3380CC4-5D6E-409C-BE32-E72D297353CC}">
              <c16:uniqueId val="{00000002-8124-4226-A779-FD510DC7671F}"/>
            </c:ext>
          </c:extLst>
        </c:ser>
        <c:ser>
          <c:idx val="3"/>
          <c:order val="3"/>
          <c:tx>
            <c:v>Hommes Public</c:v>
          </c:tx>
          <c:spPr>
            <a:solidFill>
              <a:srgbClr val="FF7C8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0</c:v>
              </c:pt>
              <c:pt idx="1">
                <c:v>-1</c:v>
              </c:pt>
              <c:pt idx="2">
                <c:v>-15</c:v>
              </c:pt>
              <c:pt idx="3">
                <c:v>-40</c:v>
              </c:pt>
              <c:pt idx="4">
                <c:v>-47</c:v>
              </c:pt>
              <c:pt idx="5">
                <c:v>-80</c:v>
              </c:pt>
              <c:pt idx="6">
                <c:v>-89</c:v>
              </c:pt>
              <c:pt idx="7">
                <c:v>-98</c:v>
              </c:pt>
              <c:pt idx="8">
                <c:v>-112</c:v>
              </c:pt>
              <c:pt idx="9">
                <c:v>-111</c:v>
              </c:pt>
              <c:pt idx="10">
                <c:v>-93</c:v>
              </c:pt>
              <c:pt idx="11">
                <c:v>-98</c:v>
              </c:pt>
              <c:pt idx="12">
                <c:v>-126</c:v>
              </c:pt>
              <c:pt idx="13">
                <c:v>-137</c:v>
              </c:pt>
              <c:pt idx="14">
                <c:v>-144</c:v>
              </c:pt>
              <c:pt idx="15">
                <c:v>-145</c:v>
              </c:pt>
              <c:pt idx="16">
                <c:v>-155</c:v>
              </c:pt>
              <c:pt idx="17">
                <c:v>-172</c:v>
              </c:pt>
              <c:pt idx="18">
                <c:v>-183</c:v>
              </c:pt>
              <c:pt idx="19">
                <c:v>-217</c:v>
              </c:pt>
              <c:pt idx="20">
                <c:v>-226</c:v>
              </c:pt>
              <c:pt idx="21">
                <c:v>-258</c:v>
              </c:pt>
              <c:pt idx="22">
                <c:v>-276</c:v>
              </c:pt>
              <c:pt idx="23">
                <c:v>-324</c:v>
              </c:pt>
              <c:pt idx="24">
                <c:v>-281</c:v>
              </c:pt>
              <c:pt idx="25">
                <c:v>-322</c:v>
              </c:pt>
              <c:pt idx="26">
                <c:v>-357</c:v>
              </c:pt>
              <c:pt idx="27">
                <c:v>-371</c:v>
              </c:pt>
              <c:pt idx="28">
                <c:v>-373</c:v>
              </c:pt>
              <c:pt idx="29">
                <c:v>-331</c:v>
              </c:pt>
              <c:pt idx="30">
                <c:v>-329</c:v>
              </c:pt>
              <c:pt idx="31">
                <c:v>-291</c:v>
              </c:pt>
              <c:pt idx="32">
                <c:v>-281</c:v>
              </c:pt>
              <c:pt idx="33">
                <c:v>-261</c:v>
              </c:pt>
              <c:pt idx="34">
                <c:v>-266</c:v>
              </c:pt>
              <c:pt idx="35">
                <c:v>-234</c:v>
              </c:pt>
              <c:pt idx="36">
                <c:v>-245</c:v>
              </c:pt>
              <c:pt idx="37">
                <c:v>-213</c:v>
              </c:pt>
              <c:pt idx="38">
                <c:v>-204</c:v>
              </c:pt>
              <c:pt idx="39">
                <c:v>-196</c:v>
              </c:pt>
              <c:pt idx="40">
                <c:v>-178</c:v>
              </c:pt>
              <c:pt idx="41">
                <c:v>-181</c:v>
              </c:pt>
              <c:pt idx="42">
                <c:v>-139</c:v>
              </c:pt>
              <c:pt idx="43">
                <c:v>-62</c:v>
              </c:pt>
              <c:pt idx="44">
                <c:v>-46</c:v>
              </c:pt>
              <c:pt idx="45">
                <c:v>-23</c:v>
              </c:pt>
              <c:pt idx="46">
                <c:v>-6</c:v>
              </c:pt>
              <c:pt idx="47">
                <c:v>-4</c:v>
              </c:pt>
              <c:pt idx="48">
                <c:v>-1</c:v>
              </c:pt>
            </c:numLit>
          </c:val>
          <c:extLst>
            <c:ext xmlns:c16="http://schemas.microsoft.com/office/drawing/2014/chart" uri="{C3380CC4-5D6E-409C-BE32-E72D297353CC}">
              <c16:uniqueId val="{00000003-8124-4226-A779-FD510DC7671F}"/>
            </c:ext>
          </c:extLst>
        </c:ser>
        <c:dLbls>
          <c:showLegendKey val="0"/>
          <c:showVal val="0"/>
          <c:showCatName val="0"/>
          <c:showSerName val="0"/>
          <c:showPercent val="0"/>
          <c:showBubbleSize val="0"/>
        </c:dLbls>
        <c:gapWidth val="0"/>
        <c:overlap val="100"/>
        <c:axId val="555635920"/>
        <c:axId val="555635592"/>
      </c:barChart>
      <c:catAx>
        <c:axId val="555635920"/>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55635592"/>
        <c:crossesAt val="-600"/>
        <c:auto val="1"/>
        <c:lblAlgn val="ctr"/>
        <c:lblOffset val="100"/>
        <c:tickLblSkip val="5"/>
        <c:tickMarkSkip val="5"/>
        <c:noMultiLvlLbl val="0"/>
      </c:catAx>
      <c:valAx>
        <c:axId val="555635592"/>
        <c:scaling>
          <c:orientation val="minMax"/>
          <c:max val="600"/>
          <c:min val="-6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50">
                    <a:latin typeface="Arial" panose="020B0604020202020204" pitchFamily="34" charset="0"/>
                    <a:cs typeface="Arial" panose="020B0604020202020204" pitchFamily="34" charset="0"/>
                  </a:rPr>
                  <a:t>Nombre d'individu</a:t>
                </a:r>
              </a:p>
            </c:rich>
          </c:tx>
          <c:layout>
            <c:manualLayout>
              <c:xMode val="edge"/>
              <c:yMode val="edge"/>
              <c:x val="0.34477974628171476"/>
              <c:y val="0.916416974426869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_ ;#,##0\ " sourceLinked="0"/>
        <c:majorTickMark val="out"/>
        <c:minorTickMark val="none"/>
        <c:tickLblPos val="nextTo"/>
        <c:spPr>
          <a:noFill/>
          <a:ln>
            <a:solidFill>
              <a:schemeClr val="tx1"/>
            </a:solidFill>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55635920"/>
        <c:crosses val="autoZero"/>
        <c:crossBetween val="midCat"/>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400" b="1" i="0" baseline="0">
                <a:effectLst/>
                <a:latin typeface="Arial" panose="020B0604020202020204" pitchFamily="34" charset="0"/>
                <a:cs typeface="Arial" panose="020B0604020202020204" pitchFamily="34" charset="0"/>
              </a:rPr>
              <a:t>Ensemble du personnel non-enseignant de l'académie de Normandie</a:t>
            </a:r>
            <a:endParaRPr lang="fr-FR" sz="14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501973110933854E-2"/>
          <c:y val="0.15592998127442118"/>
          <c:w val="0.80510929112797702"/>
          <c:h val="0.68040974760392436"/>
        </c:manualLayout>
      </c:layout>
      <c:barChart>
        <c:barDir val="bar"/>
        <c:grouping val="stacked"/>
        <c:varyColors val="0"/>
        <c:ser>
          <c:idx val="0"/>
          <c:order val="0"/>
          <c:tx>
            <c:v>Femmes</c:v>
          </c:tx>
          <c:spPr>
            <a:solidFill>
              <a:schemeClr val="accent4"/>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108</c:v>
              </c:pt>
              <c:pt idx="1">
                <c:v>143</c:v>
              </c:pt>
              <c:pt idx="2">
                <c:v>192</c:v>
              </c:pt>
              <c:pt idx="3">
                <c:v>234</c:v>
              </c:pt>
              <c:pt idx="4">
                <c:v>256</c:v>
              </c:pt>
              <c:pt idx="5">
                <c:v>222</c:v>
              </c:pt>
              <c:pt idx="6">
                <c:v>229</c:v>
              </c:pt>
              <c:pt idx="7">
                <c:v>247</c:v>
              </c:pt>
              <c:pt idx="8">
                <c:v>221</c:v>
              </c:pt>
              <c:pt idx="9">
                <c:v>217</c:v>
              </c:pt>
              <c:pt idx="10">
                <c:v>231</c:v>
              </c:pt>
              <c:pt idx="11">
                <c:v>228</c:v>
              </c:pt>
              <c:pt idx="12">
                <c:v>233</c:v>
              </c:pt>
              <c:pt idx="13">
                <c:v>248</c:v>
              </c:pt>
              <c:pt idx="14">
                <c:v>250</c:v>
              </c:pt>
              <c:pt idx="15">
                <c:v>240</c:v>
              </c:pt>
              <c:pt idx="16">
                <c:v>254</c:v>
              </c:pt>
              <c:pt idx="17">
                <c:v>264</c:v>
              </c:pt>
              <c:pt idx="18">
                <c:v>272</c:v>
              </c:pt>
              <c:pt idx="19">
                <c:v>244</c:v>
              </c:pt>
              <c:pt idx="20">
                <c:v>229</c:v>
              </c:pt>
              <c:pt idx="21">
                <c:v>255</c:v>
              </c:pt>
              <c:pt idx="22">
                <c:v>282</c:v>
              </c:pt>
              <c:pt idx="23">
                <c:v>280</c:v>
              </c:pt>
              <c:pt idx="24">
                <c:v>290</c:v>
              </c:pt>
              <c:pt idx="25">
                <c:v>320</c:v>
              </c:pt>
              <c:pt idx="26">
                <c:v>299</c:v>
              </c:pt>
              <c:pt idx="27">
                <c:v>347</c:v>
              </c:pt>
              <c:pt idx="28">
                <c:v>329</c:v>
              </c:pt>
              <c:pt idx="29">
                <c:v>321</c:v>
              </c:pt>
              <c:pt idx="30">
                <c:v>337</c:v>
              </c:pt>
              <c:pt idx="31">
                <c:v>282</c:v>
              </c:pt>
              <c:pt idx="32">
                <c:v>315</c:v>
              </c:pt>
              <c:pt idx="33">
                <c:v>320</c:v>
              </c:pt>
              <c:pt idx="34">
                <c:v>292</c:v>
              </c:pt>
              <c:pt idx="35">
                <c:v>294</c:v>
              </c:pt>
              <c:pt idx="36">
                <c:v>296</c:v>
              </c:pt>
              <c:pt idx="37">
                <c:v>302</c:v>
              </c:pt>
              <c:pt idx="38">
                <c:v>300</c:v>
              </c:pt>
              <c:pt idx="39">
                <c:v>259</c:v>
              </c:pt>
              <c:pt idx="40">
                <c:v>242</c:v>
              </c:pt>
              <c:pt idx="41">
                <c:v>176</c:v>
              </c:pt>
              <c:pt idx="42">
                <c:v>98</c:v>
              </c:pt>
              <c:pt idx="43">
                <c:v>67</c:v>
              </c:pt>
              <c:pt idx="44">
                <c:v>29</c:v>
              </c:pt>
              <c:pt idx="45">
                <c:v>31</c:v>
              </c:pt>
              <c:pt idx="46">
                <c:v>8</c:v>
              </c:pt>
              <c:pt idx="47">
                <c:v>5</c:v>
              </c:pt>
              <c:pt idx="48">
                <c:v>1</c:v>
              </c:pt>
            </c:numLit>
          </c:val>
          <c:extLst>
            <c:ext xmlns:c16="http://schemas.microsoft.com/office/drawing/2014/chart" uri="{C3380CC4-5D6E-409C-BE32-E72D297353CC}">
              <c16:uniqueId val="{00000000-F858-4ED2-BDCF-DF473F9790A3}"/>
            </c:ext>
          </c:extLst>
        </c:ser>
        <c:ser>
          <c:idx val="1"/>
          <c:order val="1"/>
          <c:tx>
            <c:v>Hommes</c:v>
          </c:tx>
          <c:spPr>
            <a:solidFill>
              <a:srgbClr val="FF3300"/>
            </a:solidFill>
            <a:ln>
              <a:noFill/>
            </a:ln>
            <a:effectLst/>
          </c:spPr>
          <c:invertIfNegative val="0"/>
          <c:cat>
            <c:numLit>
              <c:formatCode>General</c:formatCode>
              <c:ptCount val="4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numLit>
          </c:cat>
          <c:val>
            <c:numLit>
              <c:formatCode>General</c:formatCode>
              <c:ptCount val="49"/>
              <c:pt idx="0">
                <c:v>-84</c:v>
              </c:pt>
              <c:pt idx="1">
                <c:v>-79</c:v>
              </c:pt>
              <c:pt idx="2">
                <c:v>-92</c:v>
              </c:pt>
              <c:pt idx="3">
                <c:v>-134</c:v>
              </c:pt>
              <c:pt idx="4">
                <c:v>-144</c:v>
              </c:pt>
              <c:pt idx="5">
                <c:v>-148</c:v>
              </c:pt>
              <c:pt idx="6">
                <c:v>-137</c:v>
              </c:pt>
              <c:pt idx="7">
                <c:v>-99</c:v>
              </c:pt>
              <c:pt idx="8">
                <c:v>-101</c:v>
              </c:pt>
              <c:pt idx="9">
                <c:v>-84</c:v>
              </c:pt>
              <c:pt idx="10">
                <c:v>-67</c:v>
              </c:pt>
              <c:pt idx="11">
                <c:v>-69</c:v>
              </c:pt>
              <c:pt idx="12">
                <c:v>-55</c:v>
              </c:pt>
              <c:pt idx="13">
                <c:v>-55</c:v>
              </c:pt>
              <c:pt idx="14">
                <c:v>-50</c:v>
              </c:pt>
              <c:pt idx="15">
                <c:v>-43</c:v>
              </c:pt>
              <c:pt idx="16">
                <c:v>-57</c:v>
              </c:pt>
              <c:pt idx="17">
                <c:v>-39</c:v>
              </c:pt>
              <c:pt idx="18">
                <c:v>-40</c:v>
              </c:pt>
              <c:pt idx="19">
                <c:v>-46</c:v>
              </c:pt>
              <c:pt idx="20">
                <c:v>-41</c:v>
              </c:pt>
              <c:pt idx="21">
                <c:v>-49</c:v>
              </c:pt>
              <c:pt idx="22">
                <c:v>-51</c:v>
              </c:pt>
              <c:pt idx="23">
                <c:v>-55</c:v>
              </c:pt>
              <c:pt idx="24">
                <c:v>-45</c:v>
              </c:pt>
              <c:pt idx="25">
                <c:v>-67</c:v>
              </c:pt>
              <c:pt idx="26">
                <c:v>-75</c:v>
              </c:pt>
              <c:pt idx="27">
                <c:v>-55</c:v>
              </c:pt>
              <c:pt idx="28">
                <c:v>-89</c:v>
              </c:pt>
              <c:pt idx="29">
                <c:v>-54</c:v>
              </c:pt>
              <c:pt idx="30">
                <c:v>-73</c:v>
              </c:pt>
              <c:pt idx="31">
                <c:v>-64</c:v>
              </c:pt>
              <c:pt idx="32">
                <c:v>-60</c:v>
              </c:pt>
              <c:pt idx="33">
                <c:v>-68</c:v>
              </c:pt>
              <c:pt idx="34">
                <c:v>-59</c:v>
              </c:pt>
              <c:pt idx="35">
                <c:v>-65</c:v>
              </c:pt>
              <c:pt idx="36">
                <c:v>-58</c:v>
              </c:pt>
              <c:pt idx="37">
                <c:v>-60</c:v>
              </c:pt>
              <c:pt idx="38">
                <c:v>-56</c:v>
              </c:pt>
              <c:pt idx="39">
                <c:v>-54</c:v>
              </c:pt>
              <c:pt idx="40">
                <c:v>-51</c:v>
              </c:pt>
              <c:pt idx="41">
                <c:v>-41</c:v>
              </c:pt>
              <c:pt idx="42">
                <c:v>-32</c:v>
              </c:pt>
              <c:pt idx="43">
                <c:v>-19</c:v>
              </c:pt>
              <c:pt idx="44">
                <c:v>-10</c:v>
              </c:pt>
              <c:pt idx="45">
                <c:v>-5</c:v>
              </c:pt>
              <c:pt idx="46">
                <c:v>-2</c:v>
              </c:pt>
              <c:pt idx="47">
                <c:v>0</c:v>
              </c:pt>
              <c:pt idx="48">
                <c:v>0</c:v>
              </c:pt>
            </c:numLit>
          </c:val>
          <c:extLst>
            <c:ext xmlns:c16="http://schemas.microsoft.com/office/drawing/2014/chart" uri="{C3380CC4-5D6E-409C-BE32-E72D297353CC}">
              <c16:uniqueId val="{00000001-F858-4ED2-BDCF-DF473F9790A3}"/>
            </c:ext>
          </c:extLst>
        </c:ser>
        <c:dLbls>
          <c:showLegendKey val="0"/>
          <c:showVal val="0"/>
          <c:showCatName val="0"/>
          <c:showSerName val="0"/>
          <c:showPercent val="0"/>
          <c:showBubbleSize val="0"/>
        </c:dLbls>
        <c:gapWidth val="0"/>
        <c:overlap val="100"/>
        <c:axId val="646490088"/>
        <c:axId val="646490744"/>
      </c:barChart>
      <c:catAx>
        <c:axId val="64649008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46490744"/>
        <c:crossesAt val="-400"/>
        <c:auto val="1"/>
        <c:lblAlgn val="ctr"/>
        <c:lblOffset val="100"/>
        <c:tickLblSkip val="5"/>
        <c:tickMarkSkip val="5"/>
        <c:noMultiLvlLbl val="0"/>
      </c:catAx>
      <c:valAx>
        <c:axId val="646490744"/>
        <c:scaling>
          <c:orientation val="minMax"/>
          <c:max val="400"/>
          <c:min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050">
                    <a:latin typeface="Arial" panose="020B0604020202020204" pitchFamily="34" charset="0"/>
                    <a:cs typeface="Arial" panose="020B0604020202020204" pitchFamily="34" charset="0"/>
                  </a:rPr>
                  <a:t>Nombre d'individu</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_ ;#,##0\ " sourceLinked="0"/>
        <c:majorTickMark val="out"/>
        <c:minorTickMark val="none"/>
        <c:tickLblPos val="nextTo"/>
        <c:spPr>
          <a:noFill/>
          <a:ln>
            <a:solidFill>
              <a:schemeClr val="tx1"/>
            </a:solidFill>
          </a:ln>
          <a:effectLst/>
        </c:spPr>
        <c:txPr>
          <a:bodyPr rot="-360000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46490088"/>
        <c:crosses val="autoZero"/>
        <c:crossBetween val="midCat"/>
        <c:majorUnit val="50"/>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Part</a:t>
            </a:r>
            <a:r>
              <a:rPr lang="fr-FR" sz="1200" baseline="0"/>
              <a:t> des CMO (en durée) dans le total des congés listés</a:t>
            </a:r>
            <a:endParaRPr lang="fr-F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E46-4C74-AFD8-CA9E774CE4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E46-4C74-AFD8-CA9E774CE4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Les congés'!$P$4:$P$5</c:f>
              <c:strCache>
                <c:ptCount val="2"/>
                <c:pt idx="0">
                  <c:v>CMO</c:v>
                </c:pt>
                <c:pt idx="1">
                  <c:v>Total autres congés</c:v>
                </c:pt>
              </c:strCache>
            </c:strRef>
          </c:cat>
          <c:val>
            <c:numRef>
              <c:f>'5 Les congés'!$Q$4:$Q$5</c:f>
              <c:numCache>
                <c:formatCode>#,##0</c:formatCode>
                <c:ptCount val="2"/>
                <c:pt idx="0" formatCode="General">
                  <c:v>360391</c:v>
                </c:pt>
                <c:pt idx="1">
                  <c:v>479006</c:v>
                </c:pt>
              </c:numCache>
            </c:numRef>
          </c:val>
          <c:extLst>
            <c:ext xmlns:c16="http://schemas.microsoft.com/office/drawing/2014/chart" uri="{C3380CC4-5D6E-409C-BE32-E72D297353CC}">
              <c16:uniqueId val="{00000004-9E46-4C74-AFD8-CA9E774CE4D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a:t>part</a:t>
            </a:r>
            <a:r>
              <a:rPr lang="fr-FR" sz="1200" baseline="0"/>
              <a:t> des CMO  (en durée) dans le total des congés pour raison de santé</a:t>
            </a:r>
            <a:endParaRPr lang="fr-F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0527211371305862"/>
          <c:y val="0.22960766711978592"/>
          <c:w val="0.37646896410675945"/>
          <c:h val="0.6294920789624425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BB-4ED3-B4B3-8B63A21DBD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BB-4ED3-B4B3-8B63A21DBD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Les congés'!$P$4:$P$5</c:f>
              <c:strCache>
                <c:ptCount val="2"/>
                <c:pt idx="0">
                  <c:v>CMO</c:v>
                </c:pt>
                <c:pt idx="1">
                  <c:v>Total autres congés</c:v>
                </c:pt>
              </c:strCache>
            </c:strRef>
          </c:cat>
          <c:val>
            <c:numRef>
              <c:f>'5 Les congés'!$R$4:$R$5</c:f>
              <c:numCache>
                <c:formatCode>General</c:formatCode>
                <c:ptCount val="2"/>
                <c:pt idx="0">
                  <c:v>360391</c:v>
                </c:pt>
                <c:pt idx="1">
                  <c:v>300599</c:v>
                </c:pt>
              </c:numCache>
            </c:numRef>
          </c:val>
          <c:extLst>
            <c:ext xmlns:c16="http://schemas.microsoft.com/office/drawing/2014/chart" uri="{C3380CC4-5D6E-409C-BE32-E72D297353CC}">
              <c16:uniqueId val="{00000004-77BB-4ED3-B4B3-8B63A21DBD5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b="1"/>
            </a:pPr>
            <a:r>
              <a:rPr lang="fr-FR" sz="1200"/>
              <a:t>Répartition Préparation Concours Administratifs</a:t>
            </a:r>
            <a:r>
              <a:rPr lang="fr-FR" sz="1200" baseline="0"/>
              <a:t> </a:t>
            </a:r>
            <a:r>
              <a:rPr lang="fr-FR" sz="1200"/>
              <a:t>par catégorie</a:t>
            </a:r>
            <a:r>
              <a:rPr lang="fr-FR" sz="1200" baseline="0"/>
              <a:t> de personnel</a:t>
            </a:r>
            <a:endParaRPr lang="fr-FR" sz="1200"/>
          </a:p>
        </c:rich>
      </c:tx>
      <c:layout>
        <c:manualLayout>
          <c:xMode val="edge"/>
          <c:yMode val="edge"/>
          <c:x val="0.16623967262463757"/>
          <c:y val="0.92195942138691078"/>
        </c:manualLayout>
      </c:layout>
      <c:overlay val="0"/>
    </c:title>
    <c:autoTitleDeleted val="0"/>
    <c:plotArea>
      <c:layout/>
      <c:pieChart>
        <c:varyColors val="1"/>
        <c:ser>
          <c:idx val="0"/>
          <c:order val="0"/>
          <c:explosion val="1"/>
          <c:dPt>
            <c:idx val="0"/>
            <c:bubble3D val="0"/>
            <c:explosion val="0"/>
            <c:spPr>
              <a:solidFill>
                <a:srgbClr val="00BAD1"/>
              </a:solidFill>
            </c:spPr>
            <c:extLst>
              <c:ext xmlns:c16="http://schemas.microsoft.com/office/drawing/2014/chart" uri="{C3380CC4-5D6E-409C-BE32-E72D297353CC}">
                <c16:uniqueId val="{00000001-7E90-483C-8BCB-316EA92D01E4}"/>
              </c:ext>
            </c:extLst>
          </c:dPt>
          <c:dPt>
            <c:idx val="1"/>
            <c:bubble3D val="0"/>
            <c:spPr>
              <a:solidFill>
                <a:srgbClr val="FFC831"/>
              </a:solidFill>
            </c:spPr>
            <c:extLst>
              <c:ext xmlns:c16="http://schemas.microsoft.com/office/drawing/2014/chart" uri="{C3380CC4-5D6E-409C-BE32-E72D297353CC}">
                <c16:uniqueId val="{00000003-7E90-483C-8BCB-316EA92D01E4}"/>
              </c:ext>
            </c:extLst>
          </c:dPt>
          <c:dPt>
            <c:idx val="2"/>
            <c:bubble3D val="0"/>
            <c:spPr>
              <a:solidFill>
                <a:srgbClr val="F04C3E"/>
              </a:solidFill>
            </c:spPr>
            <c:extLst>
              <c:ext xmlns:c16="http://schemas.microsoft.com/office/drawing/2014/chart" uri="{C3380CC4-5D6E-409C-BE32-E72D297353CC}">
                <c16:uniqueId val="{00000005-7E90-483C-8BCB-316EA92D01E4}"/>
              </c:ext>
            </c:extLst>
          </c:dPt>
          <c:dPt>
            <c:idx val="3"/>
            <c:bubble3D val="0"/>
            <c:spPr>
              <a:solidFill>
                <a:srgbClr val="A2B62C"/>
              </a:solidFill>
            </c:spPr>
            <c:extLst>
              <c:ext xmlns:c16="http://schemas.microsoft.com/office/drawing/2014/chart" uri="{C3380CC4-5D6E-409C-BE32-E72D297353CC}">
                <c16:uniqueId val="{00000007-7E90-483C-8BCB-316EA92D01E4}"/>
              </c:ext>
            </c:extLst>
          </c:dPt>
          <c:dPt>
            <c:idx val="5"/>
            <c:bubble3D val="0"/>
            <c:explosion val="0"/>
            <c:extLst>
              <c:ext xmlns:c16="http://schemas.microsoft.com/office/drawing/2014/chart" uri="{C3380CC4-5D6E-409C-BE32-E72D297353CC}">
                <c16:uniqueId val="{00000009-7E90-483C-8BCB-316EA92D01E4}"/>
              </c:ext>
            </c:extLst>
          </c:dPt>
          <c:dLbls>
            <c:dLbl>
              <c:idx val="2"/>
              <c:layout>
                <c:manualLayout>
                  <c:x val="-2.1109195283326349E-2"/>
                  <c:y val="6.96257424461551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90-483C-8BCB-316EA92D01E4}"/>
                </c:ext>
              </c:extLst>
            </c:dLbl>
            <c:dLbl>
              <c:idx val="4"/>
              <c:layout>
                <c:manualLayout>
                  <c:x val="6.6988149989823165E-2"/>
                  <c:y val="1.693836554347572E-2"/>
                </c:manualLayout>
              </c:layout>
              <c:numFmt formatCode="0.0%" sourceLinked="0"/>
              <c:spPr>
                <a:noFill/>
                <a:ln>
                  <a:noFill/>
                </a:ln>
                <a:effectLst/>
              </c:spPr>
              <c:txPr>
                <a:bodyPr wrap="square" lIns="38100" tIns="19050" rIns="38100" bIns="19050" anchor="ctr">
                  <a:noAutofit/>
                </a:bodyPr>
                <a:lstStyle/>
                <a:p>
                  <a:pPr>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manualLayout>
                      <c:w val="0.31411434535278115"/>
                      <c:h val="0.19154195722236797"/>
                    </c:manualLayout>
                  </c15:layout>
                </c:ext>
                <c:ext xmlns:c16="http://schemas.microsoft.com/office/drawing/2014/chart" uri="{C3380CC4-5D6E-409C-BE32-E72D297353CC}">
                  <c16:uniqueId val="{0000000A-7E90-483C-8BCB-316EA92D01E4}"/>
                </c:ext>
              </c:extLst>
            </c:dLbl>
            <c:dLbl>
              <c:idx val="5"/>
              <c:layout>
                <c:manualLayout>
                  <c:x val="0.15269503377849003"/>
                  <c:y val="-1.7767495858999737E-2"/>
                </c:manualLayout>
              </c:layout>
              <c:tx>
                <c:rich>
                  <a:bodyPr/>
                  <a:lstStyle/>
                  <a:p>
                    <a:r>
                      <a:rPr lang="en-US"/>
                      <a:t>Divers</a:t>
                    </a:r>
                    <a:r>
                      <a:rPr lang="en-US" baseline="0"/>
                      <a:t> (Ingénieurs, Infirmièr(e)s, AESH ...)  4,5%</a:t>
                    </a:r>
                    <a:endParaRPr lang="en-US"/>
                  </a:p>
                </c:rich>
              </c:tx>
              <c:showLegendKey val="0"/>
              <c:showVal val="1"/>
              <c:showCatName val="0"/>
              <c:showSerName val="0"/>
              <c:showPercent val="0"/>
              <c:showBubbleSize val="0"/>
              <c:extLst>
                <c:ext xmlns:c15="http://schemas.microsoft.com/office/drawing/2012/chart" uri="{CE6537A1-D6FC-4f65-9D91-7224C49458BB}">
                  <c15:layout>
                    <c:manualLayout>
                      <c:w val="0.27570528057777238"/>
                      <c:h val="9.5324869178412791E-2"/>
                    </c:manualLayout>
                  </c15:layout>
                </c:ext>
                <c:ext xmlns:c16="http://schemas.microsoft.com/office/drawing/2014/chart" uri="{C3380CC4-5D6E-409C-BE32-E72D297353CC}">
                  <c16:uniqueId val="{00000009-7E90-483C-8BCB-316EA92D01E4}"/>
                </c:ext>
              </c:extLst>
            </c:dLbl>
            <c:numFmt formatCode="0.0%" sourceLinked="0"/>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Administratifs Titulaires</c:v>
              </c:pt>
              <c:pt idx="1">
                <c:v>Administratifs Contractuels </c:v>
              </c:pt>
              <c:pt idx="2">
                <c:v>Professeurs des écoles</c:v>
              </c:pt>
              <c:pt idx="3">
                <c:v>Professeurs 2nd degré</c:v>
              </c:pt>
              <c:pt idx="4">
                <c:v>Assistants d'Education</c:v>
              </c:pt>
              <c:pt idx="5">
                <c:v>Divers (Ingénieurs, Infirmier, AESH)</c:v>
              </c:pt>
            </c:strLit>
          </c:cat>
          <c:val>
            <c:numLit>
              <c:formatCode>General</c:formatCode>
              <c:ptCount val="6"/>
              <c:pt idx="0">
                <c:v>130</c:v>
              </c:pt>
              <c:pt idx="1">
                <c:v>52</c:v>
              </c:pt>
              <c:pt idx="2">
                <c:v>1</c:v>
              </c:pt>
              <c:pt idx="3">
                <c:v>8</c:v>
              </c:pt>
              <c:pt idx="4">
                <c:v>21</c:v>
              </c:pt>
              <c:pt idx="5">
                <c:v>10</c:v>
              </c:pt>
            </c:numLit>
          </c:val>
          <c:extLst>
            <c:ext xmlns:c16="http://schemas.microsoft.com/office/drawing/2014/chart" uri="{C3380CC4-5D6E-409C-BE32-E72D297353CC}">
              <c16:uniqueId val="{0000000B-7E90-483C-8BCB-316EA92D01E4}"/>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ln>
      <a:noFill/>
    </a:ln>
  </c:spPr>
  <c:txPr>
    <a:bodyPr/>
    <a:lstStyle/>
    <a:p>
      <a:pPr>
        <a:defRPr sz="1100" b="0" i="0" u="none" strike="noStrike" baseline="0">
          <a:solidFill>
            <a:srgbClr val="000000"/>
          </a:solidFill>
          <a:latin typeface="Arial Narrow" panose="020B0606020202030204" pitchFamily="34" charset="0"/>
          <a:ea typeface="Calibri"/>
          <a:cs typeface="Calibri"/>
        </a:defRPr>
      </a:pPr>
      <a:endParaRPr lang="fr-FR"/>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fr-FR" sz="1600" b="1"/>
              <a:t>Répartition par secteur et par budget pour la région académique de Normandie, </a:t>
            </a:r>
            <a:r>
              <a:rPr lang="fr-FR" sz="1600" b="1" i="0" u="none" strike="noStrike" baseline="0">
                <a:effectLst/>
              </a:rPr>
              <a:t>année 2019</a:t>
            </a:r>
            <a:endParaRPr lang="fr-FR"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3572307156231778"/>
          <c:y val="0.21208699824717517"/>
          <c:w val="0.43953508500634408"/>
          <c:h val="0.66626599675335785"/>
        </c:manualLayout>
      </c:layout>
      <c:pieChart>
        <c:varyColors val="1"/>
        <c:ser>
          <c:idx val="0"/>
          <c:order val="0"/>
          <c:spPr>
            <a:solidFill>
              <a:srgbClr val="C00000"/>
            </a:solidFill>
          </c:spPr>
          <c:dPt>
            <c:idx val="0"/>
            <c:bubble3D val="0"/>
            <c:spPr>
              <a:solidFill>
                <a:srgbClr val="C00000"/>
              </a:solidFill>
              <a:ln w="19050">
                <a:solidFill>
                  <a:schemeClr val="lt1"/>
                </a:solidFill>
              </a:ln>
              <a:effectLst/>
            </c:spPr>
            <c:extLst>
              <c:ext xmlns:c16="http://schemas.microsoft.com/office/drawing/2014/chart" uri="{C3380CC4-5D6E-409C-BE32-E72D297353CC}">
                <c16:uniqueId val="{00000001-E716-423A-B0DD-76756DDD1214}"/>
              </c:ext>
            </c:extLst>
          </c:dPt>
          <c:dPt>
            <c:idx val="1"/>
            <c:bubble3D val="0"/>
            <c:spPr>
              <a:solidFill>
                <a:srgbClr val="FF8989"/>
              </a:solidFill>
              <a:ln w="19050">
                <a:solidFill>
                  <a:schemeClr val="lt1"/>
                </a:solidFill>
              </a:ln>
              <a:effectLst/>
            </c:spPr>
            <c:extLst>
              <c:ext xmlns:c16="http://schemas.microsoft.com/office/drawing/2014/chart" uri="{C3380CC4-5D6E-409C-BE32-E72D297353CC}">
                <c16:uniqueId val="{00000003-E716-423A-B0DD-76756DDD1214}"/>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E716-423A-B0DD-76756DDD1214}"/>
              </c:ext>
            </c:extLst>
          </c:dPt>
          <c:dPt>
            <c:idx val="3"/>
            <c:bubble3D val="0"/>
            <c:spPr>
              <a:solidFill>
                <a:srgbClr val="83AEE1"/>
              </a:solidFill>
              <a:ln w="19050">
                <a:solidFill>
                  <a:schemeClr val="lt1"/>
                </a:solidFill>
              </a:ln>
              <a:effectLst/>
            </c:spPr>
            <c:extLst>
              <c:ext xmlns:c16="http://schemas.microsoft.com/office/drawing/2014/chart" uri="{C3380CC4-5D6E-409C-BE32-E72D297353CC}">
                <c16:uniqueId val="{00000007-E716-423A-B0DD-76756DDD1214}"/>
              </c:ext>
            </c:extLst>
          </c:dPt>
          <c:cat>
            <c:strRef>
              <c:f>'9 La politique sociale'!$C$23:$C$26</c:f>
              <c:strCache>
                <c:ptCount val="4"/>
                <c:pt idx="0">
                  <c:v>TOTAL  Titre 2 Public</c:v>
                </c:pt>
                <c:pt idx="1">
                  <c:v>TOTAL  Titre 3 Public</c:v>
                </c:pt>
                <c:pt idx="2">
                  <c:v>TOTAL  Titre 2 Privé</c:v>
                </c:pt>
                <c:pt idx="3">
                  <c:v>TOTAL  Titre 3 Privé</c:v>
                </c:pt>
              </c:strCache>
            </c:strRef>
          </c:cat>
          <c:val>
            <c:numRef>
              <c:f>'9 La politique sociale'!$E$23:$E$26</c:f>
              <c:numCache>
                <c:formatCode>#,##0</c:formatCode>
                <c:ptCount val="4"/>
                <c:pt idx="0">
                  <c:v>1292200.3900000001</c:v>
                </c:pt>
                <c:pt idx="1">
                  <c:v>99571.15</c:v>
                </c:pt>
                <c:pt idx="2">
                  <c:v>96704.290000000008</c:v>
                </c:pt>
                <c:pt idx="3">
                  <c:v>31150.48</c:v>
                </c:pt>
              </c:numCache>
            </c:numRef>
          </c:val>
          <c:extLst>
            <c:ext xmlns:c16="http://schemas.microsoft.com/office/drawing/2014/chart" uri="{C3380CC4-5D6E-409C-BE32-E72D297353CC}">
              <c16:uniqueId val="{00000008-E716-423A-B0DD-76756DDD121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3040698062673883"/>
          <c:y val="0.36124280625022442"/>
          <c:w val="0.2651057827295224"/>
          <c:h val="0.416112529148948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creativecommons.org/licenses/by-sa/2.0/fr/"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246529</xdr:colOff>
      <xdr:row>5</xdr:row>
      <xdr:rowOff>77906</xdr:rowOff>
    </xdr:from>
    <xdr:to>
      <xdr:col>10</xdr:col>
      <xdr:colOff>451970</xdr:colOff>
      <xdr:row>29</xdr:row>
      <xdr:rowOff>27215</xdr:rowOff>
    </xdr:to>
    <xdr:pic>
      <xdr:nvPicPr>
        <xdr:cNvPr id="11" name="Image 10">
          <a:extLst>
            <a:ext uri="{FF2B5EF4-FFF2-40B4-BE49-F238E27FC236}">
              <a16:creationId xmlns:a16="http://schemas.microsoft.com/office/drawing/2014/main" id="{E5972E43-4A74-49DF-8C50-32C01DEF7F63}"/>
            </a:ext>
          </a:extLst>
        </xdr:cNvPr>
        <xdr:cNvPicPr>
          <a:picLocks noChangeAspect="1"/>
        </xdr:cNvPicPr>
      </xdr:nvPicPr>
      <xdr:blipFill>
        <a:blip xmlns:r="http://schemas.openxmlformats.org/officeDocument/2006/relationships" r:embed="rId1"/>
        <a:stretch>
          <a:fillRect/>
        </a:stretch>
      </xdr:blipFill>
      <xdr:spPr>
        <a:xfrm>
          <a:off x="246529" y="1011730"/>
          <a:ext cx="7825441" cy="4431661"/>
        </a:xfrm>
        <a:prstGeom prst="rect">
          <a:avLst/>
        </a:prstGeom>
      </xdr:spPr>
    </xdr:pic>
    <xdr:clientData/>
  </xdr:twoCellAnchor>
  <xdr:twoCellAnchor>
    <xdr:from>
      <xdr:col>1</xdr:col>
      <xdr:colOff>651515</xdr:colOff>
      <xdr:row>29</xdr:row>
      <xdr:rowOff>179295</xdr:rowOff>
    </xdr:from>
    <xdr:to>
      <xdr:col>9</xdr:col>
      <xdr:colOff>82176</xdr:colOff>
      <xdr:row>38</xdr:row>
      <xdr:rowOff>152614</xdr:rowOff>
    </xdr:to>
    <xdr:grpSp>
      <xdr:nvGrpSpPr>
        <xdr:cNvPr id="7" name="Groupe 6">
          <a:extLst>
            <a:ext uri="{FF2B5EF4-FFF2-40B4-BE49-F238E27FC236}">
              <a16:creationId xmlns:a16="http://schemas.microsoft.com/office/drawing/2014/main" id="{ABD3952E-0A14-48CB-BFD8-87586A003334}"/>
            </a:ext>
          </a:extLst>
        </xdr:cNvPr>
        <xdr:cNvGrpSpPr/>
      </xdr:nvGrpSpPr>
      <xdr:grpSpPr>
        <a:xfrm>
          <a:off x="1413515" y="5595471"/>
          <a:ext cx="5526661" cy="1654202"/>
          <a:chOff x="1836420" y="5563292"/>
          <a:chExt cx="5870448" cy="1565987"/>
        </a:xfrm>
      </xdr:grpSpPr>
      <xdr:sp macro="" textlink="">
        <xdr:nvSpPr>
          <xdr:cNvPr id="8" name="Rectangle 7">
            <a:extLst>
              <a:ext uri="{FF2B5EF4-FFF2-40B4-BE49-F238E27FC236}">
                <a16:creationId xmlns:a16="http://schemas.microsoft.com/office/drawing/2014/main" id="{3F64F76C-122D-4AC4-93B6-E7414DE66EEF}"/>
              </a:ext>
            </a:extLst>
          </xdr:cNvPr>
          <xdr:cNvSpPr>
            <a:spLocks noChangeArrowheads="1"/>
          </xdr:cNvSpPr>
        </xdr:nvSpPr>
        <xdr:spPr bwMode="auto">
          <a:xfrm>
            <a:off x="3140412" y="6422156"/>
            <a:ext cx="3478868" cy="7071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eaLnBrk="0" fontAlgn="base" hangingPunct="0">
              <a:spcBef>
                <a:spcPct val="0"/>
              </a:spcBef>
              <a:spcAft>
                <a:spcPct val="0"/>
              </a:spcAft>
            </a:pPr>
            <a:r>
              <a:rPr lang="fr-FR" altLang="ja-JP" sz="1100">
                <a:solidFill>
                  <a:srgbClr val="4D322D"/>
                </a:solidFill>
                <a:latin typeface="Constantia" panose="02030602050306030303" pitchFamily="18" charset="0"/>
                <a:ea typeface="Times New Roman" panose="02020603050405020304" pitchFamily="18" charset="0"/>
                <a:cs typeface="Times New Roman" panose="02020603050405020304" pitchFamily="18" charset="0"/>
              </a:rPr>
              <a:t>DESP | Académie de Normandie | Novembre 2020</a:t>
            </a:r>
            <a:endParaRPr lang="fr-FR" altLang="ja-JP" sz="800"/>
          </a:p>
          <a:p>
            <a:pPr eaLnBrk="0" fontAlgn="base" hangingPunct="0">
              <a:spcBef>
                <a:spcPct val="0"/>
              </a:spcBef>
              <a:spcAft>
                <a:spcPct val="0"/>
              </a:spcAft>
            </a:pPr>
            <a:endParaRPr lang="fr-FR" altLang="ja-JP">
              <a:latin typeface="Arial" panose="020B0604020202020204" pitchFamily="34" charset="0"/>
            </a:endParaRPr>
          </a:p>
        </xdr:txBody>
      </xdr:sp>
      <xdr:pic>
        <xdr:nvPicPr>
          <xdr:cNvPr id="9" name="Image 8" descr="Licence Creative Commons">
            <a:hlinkClick xmlns:r="http://schemas.openxmlformats.org/officeDocument/2006/relationships" r:id="rId2"/>
            <a:extLst>
              <a:ext uri="{FF2B5EF4-FFF2-40B4-BE49-F238E27FC236}">
                <a16:creationId xmlns:a16="http://schemas.microsoft.com/office/drawing/2014/main" id="{DB8C8552-8B4E-47AF-836B-497EC4CBB4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2544" y="5563292"/>
            <a:ext cx="838200" cy="295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Rectangle 9">
            <a:extLst>
              <a:ext uri="{FF2B5EF4-FFF2-40B4-BE49-F238E27FC236}">
                <a16:creationId xmlns:a16="http://schemas.microsoft.com/office/drawing/2014/main" id="{674F9D78-B194-461A-92B8-5FFFCB88D667}"/>
              </a:ext>
            </a:extLst>
          </xdr:cNvPr>
          <xdr:cNvSpPr>
            <a:spLocks noChangeArrowheads="1"/>
          </xdr:cNvSpPr>
        </xdr:nvSpPr>
        <xdr:spPr bwMode="auto">
          <a:xfrm>
            <a:off x="1836420" y="5782658"/>
            <a:ext cx="5870448" cy="60016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br>
              <a:rPr lang="fr-FR" altLang="ja-JP" sz="1100">
                <a:solidFill>
                  <a:srgbClr val="4D322D"/>
                </a:solidFill>
                <a:latin typeface="Constantia" panose="02030602050306030303" pitchFamily="18" charset="0"/>
                <a:ea typeface="Times New Roman" panose="02020603050405020304" pitchFamily="18" charset="0"/>
                <a:cs typeface="Times New Roman" panose="02020603050405020304" pitchFamily="18" charset="0"/>
              </a:rPr>
            </a:br>
            <a:r>
              <a:rPr lang="fr-FR" altLang="ja-JP" sz="1100">
                <a:solidFill>
                  <a:srgbClr val="4D322D"/>
                </a:solidFill>
                <a:latin typeface="Constantia" panose="02030602050306030303" pitchFamily="18" charset="0"/>
                <a:ea typeface="Times New Roman" panose="02020603050405020304" pitchFamily="18" charset="0"/>
                <a:cs typeface="Times New Roman" panose="02020603050405020304" pitchFamily="18" charset="0"/>
              </a:rPr>
              <a:t>Ce document est mis à disposition par l’académie de Normandie selon les termes de la Licence Creative Commons Attribution - Partage dans les Mêmes Conditions 2.0 France.</a:t>
            </a:r>
            <a:endParaRPr lang="fr-FR" altLang="ja-JP">
              <a:latin typeface="Arial" panose="020B0604020202020204" pitchFamily="34" charset="0"/>
            </a:endParaRPr>
          </a:p>
        </xdr:txBody>
      </xdr:sp>
    </xdr:grpSp>
    <xdr:clientData/>
  </xdr:twoCellAnchor>
  <xdr:twoCellAnchor>
    <xdr:from>
      <xdr:col>1</xdr:col>
      <xdr:colOff>624997</xdr:colOff>
      <xdr:row>6</xdr:row>
      <xdr:rowOff>20864</xdr:rowOff>
    </xdr:from>
    <xdr:to>
      <xdr:col>9</xdr:col>
      <xdr:colOff>69371</xdr:colOff>
      <xdr:row>12</xdr:row>
      <xdr:rowOff>119476</xdr:rowOff>
    </xdr:to>
    <xdr:sp macro="" textlink="">
      <xdr:nvSpPr>
        <xdr:cNvPr id="13" name="Titre 1">
          <a:extLst>
            <a:ext uri="{FF2B5EF4-FFF2-40B4-BE49-F238E27FC236}">
              <a16:creationId xmlns:a16="http://schemas.microsoft.com/office/drawing/2014/main" id="{B3DF1BD5-9592-48D3-9F1F-6A2552A9D956}"/>
            </a:ext>
          </a:extLst>
        </xdr:cNvPr>
        <xdr:cNvSpPr txBox="1">
          <a:spLocks/>
        </xdr:cNvSpPr>
      </xdr:nvSpPr>
      <xdr:spPr>
        <a:xfrm>
          <a:off x="1386997" y="1141452"/>
          <a:ext cx="5540374" cy="1219200"/>
        </a:xfrm>
        <a:prstGeom prst="rect">
          <a:avLst/>
        </a:prstGeom>
      </xdr:spPr>
      <xdr:txBody>
        <a:bodyPr vert="horz" wrap="square" lIns="91440" tIns="45720" rIns="91440" bIns="45720" rtlCol="0" anchor="b">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fr-FR" sz="1800" b="1">
              <a:solidFill>
                <a:schemeClr val="bg2">
                  <a:lumMod val="50000"/>
                </a:schemeClr>
              </a:solidFill>
              <a:latin typeface="Arial Rounded MT Bold" panose="020F0704030504030204" pitchFamily="34" charset="0"/>
            </a:rPr>
            <a:t>LES CHIFFRES DU BILAN SOCIAL ET</a:t>
          </a:r>
          <a:br>
            <a:rPr lang="fr-FR" sz="1800" b="1">
              <a:solidFill>
                <a:schemeClr val="bg2">
                  <a:lumMod val="50000"/>
                </a:schemeClr>
              </a:solidFill>
              <a:latin typeface="Arial Rounded MT Bold" panose="020F0704030504030204" pitchFamily="34" charset="0"/>
            </a:rPr>
          </a:br>
          <a:r>
            <a:rPr lang="fr-FR" sz="1800" b="1">
              <a:solidFill>
                <a:schemeClr val="bg2">
                  <a:lumMod val="50000"/>
                </a:schemeClr>
              </a:solidFill>
              <a:latin typeface="Arial Rounded MT Bold" panose="020F0704030504030204" pitchFamily="34" charset="0"/>
            </a:rPr>
            <a:t>DU RAPPORT DE SITUATIONS COMPARÉES</a:t>
          </a:r>
        </a:p>
        <a:p>
          <a:pPr algn="ctr"/>
          <a:r>
            <a:rPr lang="fr-FR" sz="1800" b="1">
              <a:solidFill>
                <a:schemeClr val="bg2">
                  <a:lumMod val="50000"/>
                </a:schemeClr>
              </a:solidFill>
              <a:latin typeface="Arial Rounded MT Bold" panose="020F0704030504030204" pitchFamily="34" charset="0"/>
            </a:rPr>
            <a:t>au 1er décembre</a:t>
          </a:r>
          <a:r>
            <a:rPr lang="fr-FR" sz="1800" b="1" baseline="0">
              <a:solidFill>
                <a:schemeClr val="bg2">
                  <a:lumMod val="50000"/>
                </a:schemeClr>
              </a:solidFill>
              <a:latin typeface="Arial Rounded MT Bold" panose="020F0704030504030204" pitchFamily="34" charset="0"/>
            </a:rPr>
            <a:t> </a:t>
          </a:r>
          <a:r>
            <a:rPr lang="fr-FR" sz="1800" b="1">
              <a:solidFill>
                <a:schemeClr val="bg2">
                  <a:lumMod val="50000"/>
                </a:schemeClr>
              </a:solidFill>
              <a:latin typeface="Arial Rounded MT Bold" panose="020F0704030504030204" pitchFamily="34" charset="0"/>
            </a:rPr>
            <a:t>2019</a:t>
          </a:r>
        </a:p>
      </xdr:txBody>
    </xdr:sp>
    <xdr:clientData/>
  </xdr:twoCellAnchor>
  <xdr:twoCellAnchor>
    <xdr:from>
      <xdr:col>0</xdr:col>
      <xdr:colOff>200024</xdr:colOff>
      <xdr:row>1</xdr:row>
      <xdr:rowOff>19050</xdr:rowOff>
    </xdr:from>
    <xdr:to>
      <xdr:col>2</xdr:col>
      <xdr:colOff>400049</xdr:colOff>
      <xdr:row>6</xdr:row>
      <xdr:rowOff>168010</xdr:rowOff>
    </xdr:to>
    <xdr:pic>
      <xdr:nvPicPr>
        <xdr:cNvPr id="12" name="Image 11" descr="Logo_Ac-Normandie_RVB_pouradmin">
          <a:extLst>
            <a:ext uri="{FF2B5EF4-FFF2-40B4-BE49-F238E27FC236}">
              <a16:creationId xmlns:a16="http://schemas.microsoft.com/office/drawing/2014/main" id="{58FB65F1-0DC5-43BC-84B1-8FAA13DA72B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4" y="209550"/>
          <a:ext cx="1724025" cy="110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0.02957</cdr:x>
      <cdr:y>0.09257</cdr:y>
    </cdr:from>
    <cdr:to>
      <cdr:x>0.189</cdr:x>
      <cdr:y>0.16173</cdr:y>
    </cdr:to>
    <cdr:sp macro="" textlink="">
      <cdr:nvSpPr>
        <cdr:cNvPr id="2" name="ZoneTexte 1"/>
        <cdr:cNvSpPr txBox="1"/>
      </cdr:nvSpPr>
      <cdr:spPr>
        <a:xfrm xmlns:a="http://schemas.openxmlformats.org/drawingml/2006/main">
          <a:off x="274918" y="561788"/>
          <a:ext cx="1482089" cy="419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Hommes</a:t>
          </a:r>
        </a:p>
      </cdr:txBody>
    </cdr:sp>
  </cdr:relSizeAnchor>
  <cdr:relSizeAnchor xmlns:cdr="http://schemas.openxmlformats.org/drawingml/2006/chartDrawing">
    <cdr:from>
      <cdr:x>0.81067</cdr:x>
      <cdr:y>0.097</cdr:y>
    </cdr:from>
    <cdr:to>
      <cdr:x>0.9701</cdr:x>
      <cdr:y>0.16616</cdr:y>
    </cdr:to>
    <cdr:sp macro="" textlink="">
      <cdr:nvSpPr>
        <cdr:cNvPr id="3" name="ZoneTexte 1"/>
        <cdr:cNvSpPr txBox="1"/>
      </cdr:nvSpPr>
      <cdr:spPr>
        <a:xfrm xmlns:a="http://schemas.openxmlformats.org/drawingml/2006/main">
          <a:off x="7536330" y="588682"/>
          <a:ext cx="1482089" cy="4197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Femmes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600076</xdr:colOff>
      <xdr:row>87</xdr:row>
      <xdr:rowOff>82550</xdr:rowOff>
    </xdr:from>
    <xdr:to>
      <xdr:col>5</xdr:col>
      <xdr:colOff>190500</xdr:colOff>
      <xdr:row>103</xdr:row>
      <xdr:rowOff>19050</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587374</xdr:colOff>
      <xdr:row>107</xdr:row>
      <xdr:rowOff>72869</xdr:rowOff>
    </xdr:from>
    <xdr:to>
      <xdr:col>5</xdr:col>
      <xdr:colOff>111124</xdr:colOff>
      <xdr:row>122</xdr:row>
      <xdr:rowOff>151006</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464911</xdr:colOff>
      <xdr:row>286</xdr:row>
      <xdr:rowOff>22678</xdr:rowOff>
    </xdr:from>
    <xdr:to>
      <xdr:col>7</xdr:col>
      <xdr:colOff>226786</xdr:colOff>
      <xdr:row>310</xdr:row>
      <xdr:rowOff>56696</xdr:rowOff>
    </xdr:to>
    <xdr:pic>
      <xdr:nvPicPr>
        <xdr:cNvPr id="6" name="Imag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64911" y="56945892"/>
          <a:ext cx="6667500" cy="4660447"/>
        </a:xfrm>
        <a:prstGeom prst="rect">
          <a:avLst/>
        </a:prstGeom>
      </xdr:spPr>
    </xdr:pic>
    <xdr:clientData/>
  </xdr:twoCellAnchor>
  <xdr:twoCellAnchor editAs="oneCell">
    <xdr:from>
      <xdr:col>0</xdr:col>
      <xdr:colOff>204107</xdr:colOff>
      <xdr:row>256</xdr:row>
      <xdr:rowOff>192766</xdr:rowOff>
    </xdr:from>
    <xdr:to>
      <xdr:col>7</xdr:col>
      <xdr:colOff>646340</xdr:colOff>
      <xdr:row>284</xdr:row>
      <xdr:rowOff>90713</xdr:rowOff>
    </xdr:to>
    <xdr:pic>
      <xdr:nvPicPr>
        <xdr:cNvPr id="7" name="Imag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204107" y="51332945"/>
          <a:ext cx="7347858" cy="52954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400050</xdr:colOff>
      <xdr:row>55</xdr:row>
      <xdr:rowOff>66675</xdr:rowOff>
    </xdr:from>
    <xdr:to>
      <xdr:col>9</xdr:col>
      <xdr:colOff>716644</xdr:colOff>
      <xdr:row>72</xdr:row>
      <xdr:rowOff>156877</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3171825" y="12268200"/>
          <a:ext cx="5076826" cy="3328703"/>
        </a:xfrm>
        <a:prstGeom prst="rect">
          <a:avLst/>
        </a:prstGeom>
      </xdr:spPr>
    </xdr:pic>
    <xdr:clientData/>
  </xdr:twoCellAnchor>
  <xdr:twoCellAnchor editAs="oneCell">
    <xdr:from>
      <xdr:col>1</xdr:col>
      <xdr:colOff>612774</xdr:colOff>
      <xdr:row>139</xdr:row>
      <xdr:rowOff>56698</xdr:rowOff>
    </xdr:from>
    <xdr:to>
      <xdr:col>7</xdr:col>
      <xdr:colOff>635000</xdr:colOff>
      <xdr:row>156</xdr:row>
      <xdr:rowOff>57151</xdr:rowOff>
    </xdr:to>
    <xdr:pic>
      <xdr:nvPicPr>
        <xdr:cNvPr id="3" name="Imag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816881" y="29799644"/>
          <a:ext cx="6066065" cy="3277506"/>
        </a:xfrm>
        <a:prstGeom prst="rect">
          <a:avLst/>
        </a:prstGeom>
      </xdr:spPr>
    </xdr:pic>
    <xdr:clientData/>
  </xdr:twoCellAnchor>
  <xdr:twoCellAnchor editAs="oneCell">
    <xdr:from>
      <xdr:col>1</xdr:col>
      <xdr:colOff>510268</xdr:colOff>
      <xdr:row>255</xdr:row>
      <xdr:rowOff>0</xdr:rowOff>
    </xdr:from>
    <xdr:to>
      <xdr:col>8</xdr:col>
      <xdr:colOff>464910</xdr:colOff>
      <xdr:row>276</xdr:row>
      <xdr:rowOff>56696</xdr:rowOff>
    </xdr:to>
    <xdr:pic>
      <xdr:nvPicPr>
        <xdr:cNvPr id="6" name="Imag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714375" y="54201786"/>
          <a:ext cx="6758214" cy="4104821"/>
        </a:xfrm>
        <a:prstGeom prst="rect">
          <a:avLst/>
        </a:prstGeom>
      </xdr:spPr>
    </xdr:pic>
    <xdr:clientData/>
  </xdr:twoCellAnchor>
  <xdr:twoCellAnchor editAs="oneCell">
    <xdr:from>
      <xdr:col>1</xdr:col>
      <xdr:colOff>487589</xdr:colOff>
      <xdr:row>320</xdr:row>
      <xdr:rowOff>56696</xdr:rowOff>
    </xdr:from>
    <xdr:to>
      <xdr:col>8</xdr:col>
      <xdr:colOff>748392</xdr:colOff>
      <xdr:row>343</xdr:row>
      <xdr:rowOff>68035</xdr:rowOff>
    </xdr:to>
    <xdr:pic>
      <xdr:nvPicPr>
        <xdr:cNvPr id="8" name="Imag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a:stretch>
          <a:fillRect/>
        </a:stretch>
      </xdr:blipFill>
      <xdr:spPr>
        <a:xfrm>
          <a:off x="691696" y="66833750"/>
          <a:ext cx="7064375" cy="44449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647700</xdr:colOff>
      <xdr:row>23</xdr:row>
      <xdr:rowOff>14513</xdr:rowOff>
    </xdr:from>
    <xdr:to>
      <xdr:col>5</xdr:col>
      <xdr:colOff>647700</xdr:colOff>
      <xdr:row>43</xdr:row>
      <xdr:rowOff>48597</xdr:rowOff>
    </xdr:to>
    <xdr:pic>
      <xdr:nvPicPr>
        <xdr:cNvPr id="3" name="Imag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647700" y="5447651"/>
          <a:ext cx="5851071" cy="41162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676275</xdr:colOff>
      <xdr:row>31</xdr:row>
      <xdr:rowOff>114300</xdr:rowOff>
    </xdr:from>
    <xdr:to>
      <xdr:col>7</xdr:col>
      <xdr:colOff>445769</xdr:colOff>
      <xdr:row>52</xdr:row>
      <xdr:rowOff>142875</xdr:rowOff>
    </xdr:to>
    <xdr:graphicFrame macro="">
      <xdr:nvGraphicFramePr>
        <xdr:cNvPr id="2" name="Graphique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811541</xdr:colOff>
      <xdr:row>18</xdr:row>
      <xdr:rowOff>160421</xdr:rowOff>
    </xdr:from>
    <xdr:to>
      <xdr:col>7</xdr:col>
      <xdr:colOff>571500</xdr:colOff>
      <xdr:row>38</xdr:row>
      <xdr:rowOff>99910</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0.37967</cdr:x>
      <cdr:y>0.92378</cdr:y>
    </cdr:from>
    <cdr:to>
      <cdr:x>0.98574</cdr:x>
      <cdr:y>1</cdr:y>
    </cdr:to>
    <cdr:sp macro="" textlink="">
      <cdr:nvSpPr>
        <cdr:cNvPr id="2" name="ZoneTexte 1"/>
        <cdr:cNvSpPr txBox="1"/>
      </cdr:nvSpPr>
      <cdr:spPr>
        <a:xfrm xmlns:a="http://schemas.openxmlformats.org/drawingml/2006/main">
          <a:off x="2028713" y="3329941"/>
          <a:ext cx="3238500" cy="2747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0.31264</cdr:x>
      <cdr:y>0.928</cdr:y>
    </cdr:from>
    <cdr:to>
      <cdr:x>1</cdr:x>
      <cdr:y>1</cdr:y>
    </cdr:to>
    <cdr:sp macro="" textlink="">
      <cdr:nvSpPr>
        <cdr:cNvPr id="3" name="ZoneTexte 2"/>
        <cdr:cNvSpPr txBox="1"/>
      </cdr:nvSpPr>
      <cdr:spPr>
        <a:xfrm xmlns:a="http://schemas.openxmlformats.org/drawingml/2006/main">
          <a:off x="1670573" y="3345181"/>
          <a:ext cx="3672840" cy="2595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a:solidFill>
                <a:schemeClr val="bg1">
                  <a:lumMod val="50000"/>
                </a:schemeClr>
              </a:solidFill>
            </a:rPr>
            <a:t>Source :MEN - Académie de Rouen et de Caen</a:t>
          </a:r>
          <a:r>
            <a:rPr lang="fr-FR" sz="1000" baseline="0">
              <a:solidFill>
                <a:schemeClr val="bg1">
                  <a:lumMod val="50000"/>
                </a:schemeClr>
              </a:solidFill>
            </a:rPr>
            <a:t> </a:t>
          </a:r>
          <a:r>
            <a:rPr lang="fr-FR" sz="1000">
              <a:solidFill>
                <a:schemeClr val="bg1">
                  <a:lumMod val="50000"/>
                </a:schemeClr>
              </a:solidFill>
            </a:rPr>
            <a:t>Service Action Social</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12700</xdr:colOff>
      <xdr:row>61</xdr:row>
      <xdr:rowOff>29210</xdr:rowOff>
    </xdr:from>
    <xdr:to>
      <xdr:col>10</xdr:col>
      <xdr:colOff>431800</xdr:colOff>
      <xdr:row>90</xdr:row>
      <xdr:rowOff>63500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0.03404</cdr:x>
      <cdr:y>0.13079</cdr:y>
    </cdr:from>
    <cdr:to>
      <cdr:x>0.19362</cdr:x>
      <cdr:y>0.19995</cdr:y>
    </cdr:to>
    <cdr:sp macro="" textlink="">
      <cdr:nvSpPr>
        <cdr:cNvPr id="2" name="ZoneTexte 1"/>
        <cdr:cNvSpPr txBox="1"/>
      </cdr:nvSpPr>
      <cdr:spPr>
        <a:xfrm xmlns:a="http://schemas.openxmlformats.org/drawingml/2006/main">
          <a:off x="240333" y="630692"/>
          <a:ext cx="1126826" cy="3335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Hommes</a:t>
          </a:r>
        </a:p>
      </cdr:txBody>
    </cdr:sp>
  </cdr:relSizeAnchor>
  <cdr:relSizeAnchor xmlns:cdr="http://schemas.openxmlformats.org/drawingml/2006/chartDrawing">
    <cdr:from>
      <cdr:x>0.77122</cdr:x>
      <cdr:y>0.12964</cdr:y>
    </cdr:from>
    <cdr:to>
      <cdr:x>0.9308</cdr:x>
      <cdr:y>0.1988</cdr:y>
    </cdr:to>
    <cdr:sp macro="" textlink="">
      <cdr:nvSpPr>
        <cdr:cNvPr id="3" name="ZoneTexte 1"/>
        <cdr:cNvSpPr txBox="1"/>
      </cdr:nvSpPr>
      <cdr:spPr>
        <a:xfrm xmlns:a="http://schemas.openxmlformats.org/drawingml/2006/main">
          <a:off x="5445770" y="625129"/>
          <a:ext cx="1126826" cy="3335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Femmes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61</xdr:row>
      <xdr:rowOff>72390</xdr:rowOff>
    </xdr:from>
    <xdr:to>
      <xdr:col>13</xdr:col>
      <xdr:colOff>144780</xdr:colOff>
      <xdr:row>82</xdr:row>
      <xdr:rowOff>86360</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xdr:colOff>
      <xdr:row>83</xdr:row>
      <xdr:rowOff>7620</xdr:rowOff>
    </xdr:from>
    <xdr:to>
      <xdr:col>13</xdr:col>
      <xdr:colOff>129539</xdr:colOff>
      <xdr:row>103</xdr:row>
      <xdr:rowOff>20955</xdr:rowOff>
    </xdr:to>
    <xdr:graphicFrame macro="">
      <xdr:nvGraphicFramePr>
        <xdr:cNvPr id="3" name="Graphique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103</xdr:row>
      <xdr:rowOff>114301</xdr:rowOff>
    </xdr:from>
    <xdr:to>
      <xdr:col>13</xdr:col>
      <xdr:colOff>129540</xdr:colOff>
      <xdr:row>124</xdr:row>
      <xdr:rowOff>129541</xdr:rowOff>
    </xdr:to>
    <xdr:graphicFrame macro="">
      <xdr:nvGraphicFramePr>
        <xdr:cNvPr id="4" name="Graphique 1">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0.0359</cdr:x>
      <cdr:y>0.11846</cdr:y>
    </cdr:from>
    <cdr:to>
      <cdr:x>0.19548</cdr:x>
      <cdr:y>0.18762</cdr:y>
    </cdr:to>
    <cdr:sp macro="" textlink="">
      <cdr:nvSpPr>
        <cdr:cNvPr id="2" name="ZoneTexte 1"/>
        <cdr:cNvSpPr txBox="1"/>
      </cdr:nvSpPr>
      <cdr:spPr>
        <a:xfrm xmlns:a="http://schemas.openxmlformats.org/drawingml/2006/main">
          <a:off x="333741" y="718927"/>
          <a:ext cx="1483519" cy="419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Hommes</a:t>
          </a:r>
          <a:endParaRPr lang="fr-FR"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0.74462</cdr:x>
      <cdr:y>0.10774</cdr:y>
    </cdr:from>
    <cdr:to>
      <cdr:x>0.90419</cdr:x>
      <cdr:y>0.17691</cdr:y>
    </cdr:to>
    <cdr:sp macro="" textlink="">
      <cdr:nvSpPr>
        <cdr:cNvPr id="3" name="ZoneTexte 1"/>
        <cdr:cNvSpPr txBox="1"/>
      </cdr:nvSpPr>
      <cdr:spPr>
        <a:xfrm xmlns:a="http://schemas.openxmlformats.org/drawingml/2006/main">
          <a:off x="6116552" y="380798"/>
          <a:ext cx="1310766" cy="2444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Femmes</a:t>
          </a:r>
        </a:p>
      </cdr:txBody>
    </cdr:sp>
  </cdr:relSizeAnchor>
</c:userShapes>
</file>

<file path=xl/drawings/drawing6.xml><?xml version="1.0" encoding="utf-8"?>
<c:userShapes xmlns:c="http://schemas.openxmlformats.org/drawingml/2006/chart">
  <cdr:relSizeAnchor xmlns:cdr="http://schemas.openxmlformats.org/drawingml/2006/chartDrawing">
    <cdr:from>
      <cdr:x>0.04028</cdr:x>
      <cdr:y>0.13044</cdr:y>
    </cdr:from>
    <cdr:to>
      <cdr:x>0.1997</cdr:x>
      <cdr:y>0.1996</cdr:y>
    </cdr:to>
    <cdr:sp macro="" textlink="">
      <cdr:nvSpPr>
        <cdr:cNvPr id="2" name="ZoneTexte 1"/>
        <cdr:cNvSpPr txBox="1"/>
      </cdr:nvSpPr>
      <cdr:spPr>
        <a:xfrm xmlns:a="http://schemas.openxmlformats.org/drawingml/2006/main">
          <a:off x="184145" y="357832"/>
          <a:ext cx="728868" cy="1897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Hommes</a:t>
          </a:r>
        </a:p>
      </cdr:txBody>
    </cdr:sp>
  </cdr:relSizeAnchor>
  <cdr:relSizeAnchor xmlns:cdr="http://schemas.openxmlformats.org/drawingml/2006/chartDrawing">
    <cdr:from>
      <cdr:x>0.7656</cdr:x>
      <cdr:y>0.11933</cdr:y>
    </cdr:from>
    <cdr:to>
      <cdr:x>0.92503</cdr:x>
      <cdr:y>0.18849</cdr:y>
    </cdr:to>
    <cdr:sp macro="" textlink="">
      <cdr:nvSpPr>
        <cdr:cNvPr id="3" name="ZoneTexte 1"/>
        <cdr:cNvSpPr txBox="1"/>
      </cdr:nvSpPr>
      <cdr:spPr>
        <a:xfrm xmlns:a="http://schemas.openxmlformats.org/drawingml/2006/main">
          <a:off x="3500323" y="327352"/>
          <a:ext cx="728914" cy="1897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Femmes</a:t>
          </a:r>
        </a:p>
      </cdr:txBody>
    </cdr:sp>
  </cdr:relSizeAnchor>
</c:userShapes>
</file>

<file path=xl/drawings/drawing7.xml><?xml version="1.0" encoding="utf-8"?>
<c:userShapes xmlns:c="http://schemas.openxmlformats.org/drawingml/2006/chart">
  <cdr:relSizeAnchor xmlns:cdr="http://schemas.openxmlformats.org/drawingml/2006/chartDrawing">
    <cdr:from>
      <cdr:x>0.02957</cdr:x>
      <cdr:y>0.11029</cdr:y>
    </cdr:from>
    <cdr:to>
      <cdr:x>0.18884</cdr:x>
      <cdr:y>0.17945</cdr:y>
    </cdr:to>
    <cdr:sp macro="" textlink="">
      <cdr:nvSpPr>
        <cdr:cNvPr id="2" name="ZoneTexte 1"/>
        <cdr:cNvSpPr txBox="1"/>
      </cdr:nvSpPr>
      <cdr:spPr>
        <a:xfrm xmlns:a="http://schemas.openxmlformats.org/drawingml/2006/main">
          <a:off x="274918" y="669365"/>
          <a:ext cx="1480602" cy="4197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Hommes</a:t>
          </a:r>
        </a:p>
      </cdr:txBody>
    </cdr:sp>
  </cdr:relSizeAnchor>
  <cdr:relSizeAnchor xmlns:cdr="http://schemas.openxmlformats.org/drawingml/2006/chartDrawing">
    <cdr:from>
      <cdr:x>0.76149</cdr:x>
      <cdr:y>0.10881</cdr:y>
    </cdr:from>
    <cdr:to>
      <cdr:x>0.92076</cdr:x>
      <cdr:y>0.17797</cdr:y>
    </cdr:to>
    <cdr:sp macro="" textlink="">
      <cdr:nvSpPr>
        <cdr:cNvPr id="3" name="ZoneTexte 1"/>
        <cdr:cNvSpPr txBox="1"/>
      </cdr:nvSpPr>
      <cdr:spPr>
        <a:xfrm xmlns:a="http://schemas.openxmlformats.org/drawingml/2006/main">
          <a:off x="7079130" y="660400"/>
          <a:ext cx="1480602" cy="4197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Femmes</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5</xdr:row>
      <xdr:rowOff>182880</xdr:rowOff>
    </xdr:from>
    <xdr:to>
      <xdr:col>6</xdr:col>
      <xdr:colOff>29718</xdr:colOff>
      <xdr:row>5</xdr:row>
      <xdr:rowOff>3040380</xdr:rowOff>
    </xdr:to>
    <xdr:pic>
      <xdr:nvPicPr>
        <xdr:cNvPr id="2" name="Picture 1" descr="Inserted picture Rel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7150" y="440055"/>
          <a:ext cx="4573143" cy="2857500"/>
        </a:xfrm>
        <a:prstGeom prst="rect">
          <a:avLst/>
        </a:prstGeom>
        <a:ln w="12700">
          <a:solidFill>
            <a:srgbClr val="000000"/>
          </a:solidFill>
          <a:prstDash val="solid"/>
        </a:ln>
      </xdr:spPr>
    </xdr:pic>
    <xdr:clientData/>
  </xdr:twoCellAnchor>
  <xdr:twoCellAnchor>
    <xdr:from>
      <xdr:col>7</xdr:col>
      <xdr:colOff>0</xdr:colOff>
      <xdr:row>5</xdr:row>
      <xdr:rowOff>182880</xdr:rowOff>
    </xdr:from>
    <xdr:to>
      <xdr:col>11</xdr:col>
      <xdr:colOff>927100</xdr:colOff>
      <xdr:row>5</xdr:row>
      <xdr:rowOff>3040380</xdr:rowOff>
    </xdr:to>
    <xdr:pic>
      <xdr:nvPicPr>
        <xdr:cNvPr id="3" name="Picture 2" descr="Inserted picture RelID: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953000" y="817880"/>
          <a:ext cx="4648200" cy="2857500"/>
        </a:xfrm>
        <a:prstGeom prst="rect">
          <a:avLst/>
        </a:prstGeom>
        <a:ln w="12700">
          <a:solidFill>
            <a:srgbClr val="000000"/>
          </a:solidFill>
          <a:prstDash val="soli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693420</xdr:colOff>
      <xdr:row>99</xdr:row>
      <xdr:rowOff>107315</xdr:rowOff>
    </xdr:from>
    <xdr:to>
      <xdr:col>14</xdr:col>
      <xdr:colOff>358140</xdr:colOff>
      <xdr:row>119</xdr:row>
      <xdr:rowOff>152400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BSA\2018-2019\8.%20Le%20handicap\ENQUETE_BILAN_HANDICAP_CAEN_%202019%20M%20Kh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urces et champs"/>
      <sheetName val="Sommaire"/>
      <sheetName val="Sources et champs Ch 1"/>
      <sheetName val="Sommaire Ch 1"/>
      <sheetName val="1.1"/>
      <sheetName val="1.2"/>
      <sheetName val="1.3"/>
      <sheetName val="1.4"/>
      <sheetName val="1.5"/>
      <sheetName val="1.6"/>
      <sheetName val="1.7"/>
      <sheetName val="1.8"/>
      <sheetName val="1.9"/>
      <sheetName val="1.10"/>
      <sheetName val="1.11"/>
      <sheetName val="1.12"/>
      <sheetName val="1.13"/>
      <sheetName val="2 Les recrutements titulaires"/>
      <sheetName val="2 Les recrutements ntitulaire"/>
      <sheetName val="3 Les départs définitifs"/>
      <sheetName val="3.1 Les départs définitifs"/>
      <sheetName val="3.2 Les départs à la retraites"/>
      <sheetName val="3.3 Départs temporaires"/>
      <sheetName val="4 Les rémunérations"/>
      <sheetName val="5 Les congés"/>
      <sheetName val="5 -2 Les congés MO et AT"/>
      <sheetName val="5 -3 les autres congés"/>
      <sheetName val="6 La formation continue"/>
      <sheetName val="6 . 2 Normandie"/>
      <sheetName val="6.3 Normandie"/>
      <sheetName val="7 Les promotions"/>
      <sheetName val="7 Les promotions 2"/>
      <sheetName val="8 Le handicap 1"/>
      <sheetName val="8 Le handicap 2"/>
      <sheetName val="8 Le handicap 2 bis"/>
      <sheetName val="8 Le handicap 3"/>
      <sheetName val="9 La politique sociale"/>
      <sheetName val="Glossa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legifrance.gouv.fr/affichCodeArticle.do?cidTexte=LEGITEXT000006074068&amp;idArticle=LEGIARTI000031709725&amp;dateTexte=&amp;categorieLien=cid" TargetMode="External"/><Relationship Id="rId2" Type="http://schemas.openxmlformats.org/officeDocument/2006/relationships/hyperlink" Target="https://www.legifrance.gouv.fr/affichCodeArticle.do?cidTexte=LEGITEXT000006074069&amp;idArticle=LEGIARTI000006796672&amp;dateTexte=&amp;categorieLien=cid" TargetMode="External"/><Relationship Id="rId1" Type="http://schemas.openxmlformats.org/officeDocument/2006/relationships/hyperlink" Target="https://www.legifrance.gouv.fr/affichCodeArticle.do?cidTexte=LEGITEXT000006072050&amp;idArticle=LEGIARTI000006903682&amp;dateTexte=&amp;categorieLien=cid" TargetMode="External"/><Relationship Id="rId4" Type="http://schemas.openxmlformats.org/officeDocument/2006/relationships/hyperlink" Target="https://www.legifrance.gouv.fr/affichCodeArticle.do?cidTexte=LEGITEXT000006074069&amp;idArticle=LEGIARTI000006797041&amp;dateTexte=&amp;categorieLien=cid"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ac-rouen.fr/-direction-des-relations-et-des-ressources-humaines-4774.kjsp" TargetMode="External"/><Relationship Id="rId1" Type="http://schemas.openxmlformats.org/officeDocument/2006/relationships/hyperlink" Target="https://europass.cedefop.europa.eu/fr/documents/curriculum-vita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
  <sheetViews>
    <sheetView showGridLines="0" tabSelected="1" zoomScale="85" zoomScaleNormal="85" zoomScaleSheetLayoutView="100" workbookViewId="0">
      <selection activeCell="D1" sqref="D1"/>
    </sheetView>
  </sheetViews>
  <sheetFormatPr baseColWidth="10" defaultRowHeight="14.5" x14ac:dyDescent="0.35"/>
  <cols>
    <col min="11" max="11" width="15.54296875" customWidth="1"/>
  </cols>
  <sheetData/>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L77"/>
  <sheetViews>
    <sheetView showGridLines="0" zoomScaleNormal="100" zoomScaleSheetLayoutView="98" workbookViewId="0">
      <selection activeCell="C2" sqref="C2"/>
    </sheetView>
  </sheetViews>
  <sheetFormatPr baseColWidth="10" defaultColWidth="11.453125" defaultRowHeight="12.5" x14ac:dyDescent="0.25"/>
  <cols>
    <col min="1" max="1" width="10.7265625" style="56" customWidth="1"/>
    <col min="2" max="2" width="15.81640625" style="56" customWidth="1"/>
    <col min="3" max="4" width="10.1796875" style="56" customWidth="1"/>
    <col min="5" max="5" width="9" style="56" customWidth="1"/>
    <col min="6" max="6" width="9.453125" style="56" customWidth="1"/>
    <col min="7" max="7" width="10.54296875" style="56" customWidth="1"/>
    <col min="8" max="8" width="10.81640625" style="56" customWidth="1"/>
    <col min="9" max="9" width="9.453125" style="56" customWidth="1"/>
    <col min="10" max="10" width="9" style="56" customWidth="1"/>
    <col min="11" max="11" width="10.81640625" style="56" customWidth="1"/>
    <col min="12" max="12" width="12" style="56" customWidth="1"/>
    <col min="13" max="13" width="8.54296875" style="56" customWidth="1"/>
    <col min="14" max="16384" width="11.453125" style="56"/>
  </cols>
  <sheetData>
    <row r="1" spans="1:12" ht="20.25" customHeight="1" x14ac:dyDescent="0.25">
      <c r="A1" s="319" t="s">
        <v>1007</v>
      </c>
    </row>
    <row r="2" spans="1:12" ht="14.5" x14ac:dyDescent="0.35">
      <c r="A2" s="3" t="s">
        <v>11</v>
      </c>
      <c r="C2" s="3" t="s">
        <v>1268</v>
      </c>
    </row>
    <row r="3" spans="1:12" s="58" customFormat="1" ht="20.25" customHeight="1" x14ac:dyDescent="0.25">
      <c r="A3" s="1068" t="s">
        <v>525</v>
      </c>
      <c r="B3" s="1068"/>
      <c r="C3" s="1068"/>
      <c r="D3" s="1068"/>
      <c r="E3" s="1068"/>
      <c r="F3" s="1068"/>
      <c r="G3" s="1068"/>
      <c r="H3" s="1068"/>
      <c r="I3" s="1068"/>
      <c r="J3" s="1068"/>
      <c r="K3" s="1068"/>
      <c r="L3" s="1068"/>
    </row>
    <row r="4" spans="1:12" s="58" customFormat="1" ht="14.5" customHeight="1" x14ac:dyDescent="0.25"/>
    <row r="5" spans="1:12" s="58" customFormat="1" ht="55.9" customHeight="1" x14ac:dyDescent="0.25">
      <c r="A5" s="1069" t="s">
        <v>454</v>
      </c>
      <c r="B5" s="1069"/>
      <c r="C5" s="167"/>
      <c r="D5" s="198" t="s">
        <v>455</v>
      </c>
      <c r="E5" s="132" t="s">
        <v>456</v>
      </c>
      <c r="F5" s="132" t="s">
        <v>457</v>
      </c>
      <c r="G5" s="132" t="s">
        <v>521</v>
      </c>
      <c r="H5" s="132" t="s">
        <v>459</v>
      </c>
      <c r="I5" s="132" t="s">
        <v>460</v>
      </c>
      <c r="J5" s="132" t="s">
        <v>522</v>
      </c>
      <c r="K5" s="132" t="s">
        <v>523</v>
      </c>
      <c r="L5" s="132" t="s">
        <v>463</v>
      </c>
    </row>
    <row r="6" spans="1:12" s="58" customFormat="1" ht="21.4" customHeight="1" x14ac:dyDescent="0.25">
      <c r="A6" s="1066" t="s">
        <v>480</v>
      </c>
      <c r="B6" s="1067" t="s">
        <v>356</v>
      </c>
      <c r="C6" s="166" t="s">
        <v>74</v>
      </c>
      <c r="D6" s="162">
        <v>141</v>
      </c>
      <c r="E6" s="160">
        <v>2.1477532368621501</v>
      </c>
      <c r="F6" s="101"/>
      <c r="G6" s="160">
        <v>9.2198581560283692</v>
      </c>
      <c r="H6" s="160">
        <v>36.170212765957402</v>
      </c>
      <c r="I6" s="160">
        <v>46.2340425531915</v>
      </c>
      <c r="J6" s="160">
        <v>4.2553191489361701</v>
      </c>
      <c r="K6" s="160">
        <v>96.865248226950399</v>
      </c>
      <c r="L6" s="162">
        <v>136.58000000000001</v>
      </c>
    </row>
    <row r="7" spans="1:12" s="58" customFormat="1" ht="21.4" customHeight="1" x14ac:dyDescent="0.25">
      <c r="A7" s="1066"/>
      <c r="B7" s="1067"/>
      <c r="C7" s="166" t="s">
        <v>73</v>
      </c>
      <c r="D7" s="172">
        <v>1584</v>
      </c>
      <c r="E7" s="160">
        <v>24.127951256664101</v>
      </c>
      <c r="F7" s="101"/>
      <c r="G7" s="160">
        <v>11.8055555555556</v>
      </c>
      <c r="H7" s="160">
        <v>37.247474747474698</v>
      </c>
      <c r="I7" s="160">
        <v>45.853535353535399</v>
      </c>
      <c r="J7" s="160">
        <v>8.7121212121212093</v>
      </c>
      <c r="K7" s="160">
        <v>96.272637085137106</v>
      </c>
      <c r="L7" s="162">
        <v>1524.9585714285699</v>
      </c>
    </row>
    <row r="8" spans="1:12" s="58" customFormat="1" ht="21.4" customHeight="1" x14ac:dyDescent="0.25">
      <c r="A8" s="1066"/>
      <c r="B8" s="1067"/>
      <c r="C8" s="166" t="s">
        <v>465</v>
      </c>
      <c r="D8" s="172">
        <v>1725</v>
      </c>
      <c r="E8" s="160">
        <v>26.275704493526302</v>
      </c>
      <c r="F8" s="160">
        <v>91.826086956521706</v>
      </c>
      <c r="G8" s="160">
        <v>11.5942028985507</v>
      </c>
      <c r="H8" s="160">
        <v>37.159420289855099</v>
      </c>
      <c r="I8" s="160">
        <v>45.884637681159397</v>
      </c>
      <c r="J8" s="160">
        <v>8.3478260869565197</v>
      </c>
      <c r="K8" s="160">
        <v>96.321076604554904</v>
      </c>
      <c r="L8" s="162">
        <v>1661.5385714285701</v>
      </c>
    </row>
    <row r="9" spans="1:12" s="58" customFormat="1" ht="21.4" customHeight="1" x14ac:dyDescent="0.25">
      <c r="A9" s="1066"/>
      <c r="B9" s="1067" t="s">
        <v>516</v>
      </c>
      <c r="C9" s="165" t="s">
        <v>74</v>
      </c>
      <c r="D9" s="163"/>
      <c r="E9" s="159"/>
      <c r="F9" s="103"/>
      <c r="G9" s="159"/>
      <c r="H9" s="159"/>
      <c r="I9" s="159"/>
      <c r="J9" s="159" t="s">
        <v>466</v>
      </c>
      <c r="K9" s="159"/>
      <c r="L9" s="163"/>
    </row>
    <row r="10" spans="1:12" s="58" customFormat="1" ht="21.4" customHeight="1" x14ac:dyDescent="0.25">
      <c r="A10" s="1066"/>
      <c r="B10" s="1067"/>
      <c r="C10" s="165" t="s">
        <v>73</v>
      </c>
      <c r="D10" s="174">
        <v>2</v>
      </c>
      <c r="E10" s="159">
        <v>3.0464584920030499E-2</v>
      </c>
      <c r="F10" s="103"/>
      <c r="G10" s="159">
        <v>0</v>
      </c>
      <c r="H10" s="159">
        <v>50</v>
      </c>
      <c r="I10" s="159">
        <v>53.5</v>
      </c>
      <c r="J10" s="159" t="s">
        <v>466</v>
      </c>
      <c r="K10" s="159">
        <v>50</v>
      </c>
      <c r="L10" s="163">
        <v>1</v>
      </c>
    </row>
    <row r="11" spans="1:12" s="58" customFormat="1" ht="21.4" customHeight="1" x14ac:dyDescent="0.25">
      <c r="A11" s="1066"/>
      <c r="B11" s="1067"/>
      <c r="C11" s="165" t="s">
        <v>465</v>
      </c>
      <c r="D11" s="174">
        <v>2</v>
      </c>
      <c r="E11" s="159">
        <v>3.0464584920030499E-2</v>
      </c>
      <c r="F11" s="159">
        <v>100</v>
      </c>
      <c r="G11" s="159">
        <v>0</v>
      </c>
      <c r="H11" s="159">
        <v>50</v>
      </c>
      <c r="I11" s="159">
        <v>53.5</v>
      </c>
      <c r="J11" s="159" t="s">
        <v>466</v>
      </c>
      <c r="K11" s="159">
        <v>50</v>
      </c>
      <c r="L11" s="163">
        <v>1</v>
      </c>
    </row>
    <row r="12" spans="1:12" s="58" customFormat="1" ht="21.4" customHeight="1" x14ac:dyDescent="0.25">
      <c r="A12" s="1066"/>
      <c r="B12" s="1067" t="s">
        <v>526</v>
      </c>
      <c r="C12" s="166" t="s">
        <v>74</v>
      </c>
      <c r="D12" s="162">
        <v>37</v>
      </c>
      <c r="E12" s="160">
        <v>0.56359482102056402</v>
      </c>
      <c r="F12" s="101"/>
      <c r="G12" s="160">
        <v>59.459459459459502</v>
      </c>
      <c r="H12" s="160">
        <v>8.1081081081081106</v>
      </c>
      <c r="I12" s="160">
        <v>34.162162162162197</v>
      </c>
      <c r="J12" s="160" t="s">
        <v>466</v>
      </c>
      <c r="K12" s="160">
        <v>93.405405405405403</v>
      </c>
      <c r="L12" s="162">
        <v>34.56</v>
      </c>
    </row>
    <row r="13" spans="1:12" s="58" customFormat="1" ht="21.4" customHeight="1" x14ac:dyDescent="0.25">
      <c r="A13" s="1066"/>
      <c r="B13" s="1067"/>
      <c r="C13" s="166" t="s">
        <v>73</v>
      </c>
      <c r="D13" s="172">
        <v>295</v>
      </c>
      <c r="E13" s="160">
        <v>4.4935262757044896</v>
      </c>
      <c r="F13" s="101"/>
      <c r="G13" s="160">
        <v>40</v>
      </c>
      <c r="H13" s="160">
        <v>10.508474576271199</v>
      </c>
      <c r="I13" s="160">
        <v>37.705084745762697</v>
      </c>
      <c r="J13" s="160">
        <v>0.338983050847458</v>
      </c>
      <c r="K13" s="160">
        <v>87.325423728813604</v>
      </c>
      <c r="L13" s="162">
        <v>257.61</v>
      </c>
    </row>
    <row r="14" spans="1:12" s="58" customFormat="1" ht="21.4" customHeight="1" x14ac:dyDescent="0.25">
      <c r="A14" s="1066"/>
      <c r="B14" s="1067"/>
      <c r="C14" s="166" t="s">
        <v>465</v>
      </c>
      <c r="D14" s="172">
        <v>332</v>
      </c>
      <c r="E14" s="160">
        <v>5.0571210967250604</v>
      </c>
      <c r="F14" s="160">
        <v>88.855421686746993</v>
      </c>
      <c r="G14" s="160">
        <v>42.168674698795201</v>
      </c>
      <c r="H14" s="160">
        <v>10.2409638554217</v>
      </c>
      <c r="I14" s="160">
        <v>37.310240963855399</v>
      </c>
      <c r="J14" s="160">
        <v>0.30120481927710802</v>
      </c>
      <c r="K14" s="160">
        <v>88.003012048192801</v>
      </c>
      <c r="L14" s="162">
        <v>292.17</v>
      </c>
    </row>
    <row r="15" spans="1:12" s="58" customFormat="1" ht="21.4" customHeight="1" x14ac:dyDescent="0.25">
      <c r="A15" s="1090"/>
      <c r="B15" s="1064" t="s">
        <v>481</v>
      </c>
      <c r="C15" s="168" t="s">
        <v>74</v>
      </c>
      <c r="D15" s="173">
        <v>178</v>
      </c>
      <c r="E15" s="161">
        <v>2.7113480578827098</v>
      </c>
      <c r="F15" s="105"/>
      <c r="G15" s="161">
        <v>19.662921348314601</v>
      </c>
      <c r="H15" s="161">
        <v>30.337078651685399</v>
      </c>
      <c r="I15" s="161">
        <v>43.724719101123597</v>
      </c>
      <c r="J15" s="161">
        <v>3.3707865168539302</v>
      </c>
      <c r="K15" s="161">
        <v>96.1460674157303</v>
      </c>
      <c r="L15" s="164">
        <v>171.14</v>
      </c>
    </row>
    <row r="16" spans="1:12" s="58" customFormat="1" ht="22" customHeight="1" x14ac:dyDescent="0.25">
      <c r="A16" s="1090"/>
      <c r="B16" s="1064"/>
      <c r="C16" s="168" t="s">
        <v>73</v>
      </c>
      <c r="D16" s="173">
        <v>1881</v>
      </c>
      <c r="E16" s="161">
        <v>28.651942117288701</v>
      </c>
      <c r="F16" s="105"/>
      <c r="G16" s="161">
        <v>16.214779372674101</v>
      </c>
      <c r="H16" s="161">
        <v>33.067517278043603</v>
      </c>
      <c r="I16" s="161">
        <v>44.583732057416299</v>
      </c>
      <c r="J16" s="161">
        <v>7.3896863370547603</v>
      </c>
      <c r="K16" s="161">
        <v>94.820232399179801</v>
      </c>
      <c r="L16" s="164">
        <v>1783.5685714285701</v>
      </c>
    </row>
    <row r="17" spans="1:12" s="58" customFormat="1" ht="19.75" customHeight="1" x14ac:dyDescent="0.25">
      <c r="A17" s="1090"/>
      <c r="B17" s="1064"/>
      <c r="C17" s="168" t="s">
        <v>465</v>
      </c>
      <c r="D17" s="173">
        <v>2059</v>
      </c>
      <c r="E17" s="161">
        <v>31.3632901751714</v>
      </c>
      <c r="F17" s="161">
        <v>91.355026711996103</v>
      </c>
      <c r="G17" s="161">
        <v>16.512870325400701</v>
      </c>
      <c r="H17" s="161">
        <v>32.831471588149597</v>
      </c>
      <c r="I17" s="161">
        <v>44.5094706168043</v>
      </c>
      <c r="J17" s="161">
        <v>7.0422535211267601</v>
      </c>
      <c r="K17" s="161">
        <v>94.934850482203601</v>
      </c>
      <c r="L17" s="164">
        <v>1954.7085714285699</v>
      </c>
    </row>
    <row r="18" spans="1:12" s="58" customFormat="1" ht="21.4" customHeight="1" x14ac:dyDescent="0.25">
      <c r="A18" s="1066" t="s">
        <v>333</v>
      </c>
      <c r="B18" s="1067" t="s">
        <v>517</v>
      </c>
      <c r="C18" s="165" t="s">
        <v>74</v>
      </c>
      <c r="D18" s="163">
        <v>1</v>
      </c>
      <c r="E18" s="159">
        <v>1.5232292460015199E-2</v>
      </c>
      <c r="F18" s="103"/>
      <c r="G18" s="159">
        <v>0</v>
      </c>
      <c r="H18" s="159">
        <v>100</v>
      </c>
      <c r="I18" s="159">
        <v>59</v>
      </c>
      <c r="J18" s="159" t="s">
        <v>466</v>
      </c>
      <c r="K18" s="159">
        <v>100</v>
      </c>
      <c r="L18" s="163">
        <v>1</v>
      </c>
    </row>
    <row r="19" spans="1:12" s="58" customFormat="1" ht="21.4" customHeight="1" x14ac:dyDescent="0.25">
      <c r="A19" s="1066"/>
      <c r="B19" s="1067"/>
      <c r="C19" s="165" t="s">
        <v>73</v>
      </c>
      <c r="D19" s="174"/>
      <c r="E19" s="159"/>
      <c r="F19" s="103"/>
      <c r="G19" s="159"/>
      <c r="H19" s="159"/>
      <c r="I19" s="159"/>
      <c r="J19" s="159" t="s">
        <v>466</v>
      </c>
      <c r="K19" s="159"/>
      <c r="L19" s="163"/>
    </row>
    <row r="20" spans="1:12" s="58" customFormat="1" ht="21.4" customHeight="1" x14ac:dyDescent="0.25">
      <c r="A20" s="1066"/>
      <c r="B20" s="1067"/>
      <c r="C20" s="165" t="s">
        <v>465</v>
      </c>
      <c r="D20" s="174">
        <v>1</v>
      </c>
      <c r="E20" s="159">
        <v>1.5232292460015199E-2</v>
      </c>
      <c r="F20" s="159">
        <v>0</v>
      </c>
      <c r="G20" s="159">
        <v>0</v>
      </c>
      <c r="H20" s="159">
        <v>100</v>
      </c>
      <c r="I20" s="159">
        <v>59</v>
      </c>
      <c r="J20" s="159" t="s">
        <v>466</v>
      </c>
      <c r="K20" s="159">
        <v>100</v>
      </c>
      <c r="L20" s="163">
        <v>1</v>
      </c>
    </row>
    <row r="21" spans="1:12" s="58" customFormat="1" ht="21.4" customHeight="1" x14ac:dyDescent="0.25">
      <c r="A21" s="1066"/>
      <c r="B21" s="1067" t="s">
        <v>518</v>
      </c>
      <c r="C21" s="166" t="s">
        <v>74</v>
      </c>
      <c r="D21" s="162">
        <v>50</v>
      </c>
      <c r="E21" s="160">
        <v>0.76161462300076199</v>
      </c>
      <c r="F21" s="101"/>
      <c r="G21" s="160">
        <v>0</v>
      </c>
      <c r="H21" s="160">
        <v>66</v>
      </c>
      <c r="I21" s="160">
        <v>53.02</v>
      </c>
      <c r="J21" s="160" t="s">
        <v>466</v>
      </c>
      <c r="K21" s="160">
        <v>98.733333333333306</v>
      </c>
      <c r="L21" s="162">
        <v>49.366666666666703</v>
      </c>
    </row>
    <row r="22" spans="1:12" s="58" customFormat="1" ht="21.4" customHeight="1" x14ac:dyDescent="0.25">
      <c r="A22" s="1066"/>
      <c r="B22" s="1067"/>
      <c r="C22" s="166" t="s">
        <v>73</v>
      </c>
      <c r="D22" s="172">
        <v>65</v>
      </c>
      <c r="E22" s="160">
        <v>0.99009900990098998</v>
      </c>
      <c r="F22" s="101"/>
      <c r="G22" s="160">
        <v>1.5384615384615401</v>
      </c>
      <c r="H22" s="160">
        <v>49.230769230769198</v>
      </c>
      <c r="I22" s="160">
        <v>50.092307692307699</v>
      </c>
      <c r="J22" s="160">
        <v>1.5384615384615401</v>
      </c>
      <c r="K22" s="160">
        <v>98.153846153846203</v>
      </c>
      <c r="L22" s="162">
        <v>63.8</v>
      </c>
    </row>
    <row r="23" spans="1:12" s="58" customFormat="1" ht="21.4" customHeight="1" x14ac:dyDescent="0.25">
      <c r="A23" s="1066"/>
      <c r="B23" s="1067"/>
      <c r="C23" s="166" t="s">
        <v>465</v>
      </c>
      <c r="D23" s="172">
        <v>115</v>
      </c>
      <c r="E23" s="160">
        <v>1.75171363290175</v>
      </c>
      <c r="F23" s="160">
        <v>56.521739130434803</v>
      </c>
      <c r="G23" s="160">
        <v>0.86956521739130399</v>
      </c>
      <c r="H23" s="160">
        <v>56.521739130434803</v>
      </c>
      <c r="I23" s="160">
        <v>51.365217391304398</v>
      </c>
      <c r="J23" s="160">
        <v>0.86956521739130399</v>
      </c>
      <c r="K23" s="160">
        <v>98.405797101449295</v>
      </c>
      <c r="L23" s="162">
        <v>113.166666666667</v>
      </c>
    </row>
    <row r="24" spans="1:12" s="58" customFormat="1" ht="21.4" customHeight="1" x14ac:dyDescent="0.25">
      <c r="A24" s="1066"/>
      <c r="B24" s="1067" t="s">
        <v>360</v>
      </c>
      <c r="C24" s="165" t="s">
        <v>74</v>
      </c>
      <c r="D24" s="163">
        <v>718</v>
      </c>
      <c r="E24" s="159">
        <v>10.9367859862909</v>
      </c>
      <c r="F24" s="103"/>
      <c r="G24" s="159">
        <v>5.9888579387186596</v>
      </c>
      <c r="H24" s="159">
        <v>49.582172701949901</v>
      </c>
      <c r="I24" s="159">
        <v>48.894150417827298</v>
      </c>
      <c r="J24" s="159">
        <v>3.8997214484679699</v>
      </c>
      <c r="K24" s="159">
        <v>93.435855772206807</v>
      </c>
      <c r="L24" s="163">
        <v>670.86944444444498</v>
      </c>
    </row>
    <row r="25" spans="1:12" s="58" customFormat="1" ht="21.4" customHeight="1" x14ac:dyDescent="0.25">
      <c r="A25" s="1066"/>
      <c r="B25" s="1067"/>
      <c r="C25" s="165" t="s">
        <v>73</v>
      </c>
      <c r="D25" s="174">
        <v>1761</v>
      </c>
      <c r="E25" s="159">
        <v>26.824067022086801</v>
      </c>
      <c r="F25" s="103"/>
      <c r="G25" s="159">
        <v>9.9943214082907392</v>
      </c>
      <c r="H25" s="159">
        <v>43.6683702441794</v>
      </c>
      <c r="I25" s="159">
        <v>47.375354911981802</v>
      </c>
      <c r="J25" s="159">
        <v>9.1993185689948902</v>
      </c>
      <c r="K25" s="159">
        <v>94.544387658527299</v>
      </c>
      <c r="L25" s="163">
        <v>1664.9266666666699</v>
      </c>
    </row>
    <row r="26" spans="1:12" s="58" customFormat="1" ht="21.4" customHeight="1" x14ac:dyDescent="0.25">
      <c r="A26" s="1066"/>
      <c r="B26" s="1067"/>
      <c r="C26" s="165" t="s">
        <v>465</v>
      </c>
      <c r="D26" s="174">
        <v>2479</v>
      </c>
      <c r="E26" s="159">
        <v>37.760853008377801</v>
      </c>
      <c r="F26" s="159">
        <v>71.036708350141197</v>
      </c>
      <c r="G26" s="159">
        <v>8.8342073416700302</v>
      </c>
      <c r="H26" s="159">
        <v>45.381202097619997</v>
      </c>
      <c r="I26" s="159">
        <v>47.815248083904798</v>
      </c>
      <c r="J26" s="159">
        <v>7.6643807987091597</v>
      </c>
      <c r="K26" s="159">
        <v>94.223320335260595</v>
      </c>
      <c r="L26" s="163">
        <v>2335.7961111111099</v>
      </c>
    </row>
    <row r="27" spans="1:12" s="58" customFormat="1" ht="21.4" customHeight="1" x14ac:dyDescent="0.25">
      <c r="A27" s="1066"/>
      <c r="B27" s="1067" t="s">
        <v>368</v>
      </c>
      <c r="C27" s="166" t="s">
        <v>74</v>
      </c>
      <c r="D27" s="162">
        <v>171</v>
      </c>
      <c r="E27" s="160">
        <v>2.6047220106626101</v>
      </c>
      <c r="F27" s="101"/>
      <c r="G27" s="160">
        <v>9.3567251461988299</v>
      </c>
      <c r="H27" s="160">
        <v>36.257309941520496</v>
      </c>
      <c r="I27" s="160">
        <v>46.187134502924003</v>
      </c>
      <c r="J27" s="160">
        <v>2.3391812865497101</v>
      </c>
      <c r="K27" s="160">
        <v>97.399122807017605</v>
      </c>
      <c r="L27" s="162">
        <v>166.55250000000001</v>
      </c>
    </row>
    <row r="28" spans="1:12" s="58" customFormat="1" ht="21.4" customHeight="1" x14ac:dyDescent="0.25">
      <c r="A28" s="1066"/>
      <c r="B28" s="1067"/>
      <c r="C28" s="166" t="s">
        <v>73</v>
      </c>
      <c r="D28" s="172">
        <v>114</v>
      </c>
      <c r="E28" s="160">
        <v>1.7364813404417401</v>
      </c>
      <c r="F28" s="101"/>
      <c r="G28" s="160">
        <v>7.8947368421052602</v>
      </c>
      <c r="H28" s="160">
        <v>42.105263157894697</v>
      </c>
      <c r="I28" s="160">
        <v>47.403508771929801</v>
      </c>
      <c r="J28" s="160">
        <v>10.526315789473699</v>
      </c>
      <c r="K28" s="160">
        <v>95.131578947368396</v>
      </c>
      <c r="L28" s="162">
        <v>108.45</v>
      </c>
    </row>
    <row r="29" spans="1:12" s="58" customFormat="1" ht="21.4" customHeight="1" x14ac:dyDescent="0.25">
      <c r="A29" s="1066"/>
      <c r="B29" s="1067"/>
      <c r="C29" s="166" t="s">
        <v>465</v>
      </c>
      <c r="D29" s="172">
        <v>285</v>
      </c>
      <c r="E29" s="160">
        <v>4.3412033511043404</v>
      </c>
      <c r="F29" s="160">
        <v>40</v>
      </c>
      <c r="G29" s="160">
        <v>8.7719298245614006</v>
      </c>
      <c r="H29" s="160">
        <v>38.596491228070199</v>
      </c>
      <c r="I29" s="160">
        <v>46.673684210526297</v>
      </c>
      <c r="J29" s="160">
        <v>5.6140350877192997</v>
      </c>
      <c r="K29" s="160">
        <v>96.492105263157896</v>
      </c>
      <c r="L29" s="162">
        <v>275.0025</v>
      </c>
    </row>
    <row r="30" spans="1:12" s="58" customFormat="1" ht="21.4" customHeight="1" x14ac:dyDescent="0.25">
      <c r="A30" s="1066"/>
      <c r="B30" s="1067" t="s">
        <v>359</v>
      </c>
      <c r="C30" s="165" t="s">
        <v>74</v>
      </c>
      <c r="D30" s="163">
        <v>233</v>
      </c>
      <c r="E30" s="159">
        <v>3.5491241431835499</v>
      </c>
      <c r="F30" s="103"/>
      <c r="G30" s="159">
        <v>3.4334763948497899</v>
      </c>
      <c r="H30" s="159">
        <v>57.510729613733901</v>
      </c>
      <c r="I30" s="159">
        <v>49.613733905579402</v>
      </c>
      <c r="J30" s="159">
        <v>6.0085836909871198</v>
      </c>
      <c r="K30" s="159">
        <v>95.619217930376706</v>
      </c>
      <c r="L30" s="163">
        <v>222.79277777777801</v>
      </c>
    </row>
    <row r="31" spans="1:12" s="58" customFormat="1" ht="21.4" customHeight="1" x14ac:dyDescent="0.25">
      <c r="A31" s="1066"/>
      <c r="B31" s="1067"/>
      <c r="C31" s="165" t="s">
        <v>73</v>
      </c>
      <c r="D31" s="174">
        <v>455</v>
      </c>
      <c r="E31" s="159">
        <v>6.9306930693069297</v>
      </c>
      <c r="F31" s="103"/>
      <c r="G31" s="159">
        <v>5.9340659340659299</v>
      </c>
      <c r="H31" s="159">
        <v>52.747252747252702</v>
      </c>
      <c r="I31" s="159">
        <v>49.059340659340698</v>
      </c>
      <c r="J31" s="159">
        <v>7.47252747252747</v>
      </c>
      <c r="K31" s="159">
        <v>96.014041514041494</v>
      </c>
      <c r="L31" s="163">
        <v>436.86388888888899</v>
      </c>
    </row>
    <row r="32" spans="1:12" s="58" customFormat="1" ht="21.4" customHeight="1" x14ac:dyDescent="0.25">
      <c r="A32" s="1066"/>
      <c r="B32" s="1067"/>
      <c r="C32" s="165" t="s">
        <v>465</v>
      </c>
      <c r="D32" s="174">
        <v>688</v>
      </c>
      <c r="E32" s="159">
        <v>10.4798172124905</v>
      </c>
      <c r="F32" s="159">
        <v>66.133720930232599</v>
      </c>
      <c r="G32" s="159">
        <v>5.0872093023255802</v>
      </c>
      <c r="H32" s="159">
        <v>54.360465116279101</v>
      </c>
      <c r="I32" s="159">
        <v>49.2470930232558</v>
      </c>
      <c r="J32" s="159">
        <v>6.9767441860465098</v>
      </c>
      <c r="K32" s="159">
        <v>95.880329457364397</v>
      </c>
      <c r="L32" s="163">
        <v>659.65666666666698</v>
      </c>
    </row>
    <row r="33" spans="1:12" s="58" customFormat="1" ht="21.4" customHeight="1" x14ac:dyDescent="0.25">
      <c r="A33" s="1066"/>
      <c r="B33" s="1067" t="s">
        <v>520</v>
      </c>
      <c r="C33" s="166" t="s">
        <v>74</v>
      </c>
      <c r="D33" s="162">
        <v>8</v>
      </c>
      <c r="E33" s="160">
        <v>0.121858339680122</v>
      </c>
      <c r="F33" s="101"/>
      <c r="G33" s="160">
        <v>0</v>
      </c>
      <c r="H33" s="160">
        <v>100</v>
      </c>
      <c r="I33" s="160">
        <v>58</v>
      </c>
      <c r="J33" s="160" t="s">
        <v>466</v>
      </c>
      <c r="K33" s="160">
        <v>76.3888888888889</v>
      </c>
      <c r="L33" s="162">
        <v>6.1111111111111098</v>
      </c>
    </row>
    <row r="34" spans="1:12" s="58" customFormat="1" ht="21.4" customHeight="1" x14ac:dyDescent="0.25">
      <c r="A34" s="1066"/>
      <c r="B34" s="1067"/>
      <c r="C34" s="166" t="s">
        <v>73</v>
      </c>
      <c r="D34" s="172">
        <v>19</v>
      </c>
      <c r="E34" s="160">
        <v>0.28941355674028901</v>
      </c>
      <c r="F34" s="101"/>
      <c r="G34" s="160">
        <v>0</v>
      </c>
      <c r="H34" s="160">
        <v>84.210526315789494</v>
      </c>
      <c r="I34" s="160">
        <v>56.2631578947368</v>
      </c>
      <c r="J34" s="160">
        <v>10.526315789473699</v>
      </c>
      <c r="K34" s="160">
        <v>93.274853801169598</v>
      </c>
      <c r="L34" s="162">
        <v>17.7222222222222</v>
      </c>
    </row>
    <row r="35" spans="1:12" s="58" customFormat="1" ht="21.4" customHeight="1" x14ac:dyDescent="0.25">
      <c r="A35" s="1066"/>
      <c r="B35" s="1067"/>
      <c r="C35" s="166" t="s">
        <v>465</v>
      </c>
      <c r="D35" s="172">
        <v>27</v>
      </c>
      <c r="E35" s="160">
        <v>0.41127189642041101</v>
      </c>
      <c r="F35" s="160">
        <v>70.370370370370395</v>
      </c>
      <c r="G35" s="160">
        <v>0</v>
      </c>
      <c r="H35" s="160">
        <v>88.8888888888889</v>
      </c>
      <c r="I35" s="160">
        <v>56.7777777777778</v>
      </c>
      <c r="J35" s="160">
        <v>7.4074074074074101</v>
      </c>
      <c r="K35" s="160">
        <v>88.271604938271594</v>
      </c>
      <c r="L35" s="162">
        <v>23.8333333333333</v>
      </c>
    </row>
    <row r="36" spans="1:12" s="58" customFormat="1" ht="21.4" customHeight="1" x14ac:dyDescent="0.25">
      <c r="A36" s="1066"/>
      <c r="B36" s="1067" t="s">
        <v>358</v>
      </c>
      <c r="C36" s="165" t="s">
        <v>74</v>
      </c>
      <c r="D36" s="163">
        <v>356</v>
      </c>
      <c r="E36" s="159">
        <v>5.4226961157654197</v>
      </c>
      <c r="F36" s="103"/>
      <c r="G36" s="159">
        <v>39.044943820224702</v>
      </c>
      <c r="H36" s="159">
        <v>16.2921348314607</v>
      </c>
      <c r="I36" s="159">
        <v>38.617977528089902</v>
      </c>
      <c r="J36" s="159" t="s">
        <v>466</v>
      </c>
      <c r="K36" s="159">
        <v>85.319756554307105</v>
      </c>
      <c r="L36" s="163">
        <v>303.738333333333</v>
      </c>
    </row>
    <row r="37" spans="1:12" s="58" customFormat="1" ht="21.4" customHeight="1" x14ac:dyDescent="0.25">
      <c r="A37" s="1066"/>
      <c r="B37" s="1067"/>
      <c r="C37" s="165" t="s">
        <v>73</v>
      </c>
      <c r="D37" s="174">
        <v>519</v>
      </c>
      <c r="E37" s="159">
        <v>7.9055597867479097</v>
      </c>
      <c r="F37" s="103"/>
      <c r="G37" s="159">
        <v>38.342967244701398</v>
      </c>
      <c r="H37" s="159">
        <v>16.184971098265901</v>
      </c>
      <c r="I37" s="159">
        <v>39.0578034682081</v>
      </c>
      <c r="J37" s="159">
        <v>0.19267822736030801</v>
      </c>
      <c r="K37" s="159">
        <v>86.684435880967698</v>
      </c>
      <c r="L37" s="163">
        <v>449.89222222222202</v>
      </c>
    </row>
    <row r="38" spans="1:12" s="58" customFormat="1" ht="21.4" customHeight="1" x14ac:dyDescent="0.25">
      <c r="A38" s="1066"/>
      <c r="B38" s="1067"/>
      <c r="C38" s="165" t="s">
        <v>465</v>
      </c>
      <c r="D38" s="174">
        <v>875</v>
      </c>
      <c r="E38" s="159">
        <v>13.3282559025133</v>
      </c>
      <c r="F38" s="159">
        <v>59.314285714285703</v>
      </c>
      <c r="G38" s="159">
        <v>38.628571428571398</v>
      </c>
      <c r="H38" s="159">
        <v>16.228571428571399</v>
      </c>
      <c r="I38" s="159">
        <v>38.8788571428571</v>
      </c>
      <c r="J38" s="159">
        <v>0.114285714285714</v>
      </c>
      <c r="K38" s="159">
        <v>86.129206349206399</v>
      </c>
      <c r="L38" s="163">
        <v>753.63055555555604</v>
      </c>
    </row>
    <row r="39" spans="1:12" s="58" customFormat="1" ht="21.4" customHeight="1" x14ac:dyDescent="0.25">
      <c r="A39" s="1066"/>
      <c r="B39" s="1067" t="s">
        <v>527</v>
      </c>
      <c r="C39" s="166" t="s">
        <v>74</v>
      </c>
      <c r="D39" s="162">
        <v>11</v>
      </c>
      <c r="E39" s="160">
        <v>0.16755521706016799</v>
      </c>
      <c r="F39" s="101"/>
      <c r="G39" s="160">
        <v>0</v>
      </c>
      <c r="H39" s="160">
        <v>63.636363636363598</v>
      </c>
      <c r="I39" s="160">
        <v>52.545454545454497</v>
      </c>
      <c r="J39" s="160">
        <v>18.181818181818201</v>
      </c>
      <c r="K39" s="160">
        <v>79.797979797979806</v>
      </c>
      <c r="L39" s="162">
        <v>8.7777777777777803</v>
      </c>
    </row>
    <row r="40" spans="1:12" s="58" customFormat="1" ht="21.4" customHeight="1" x14ac:dyDescent="0.25">
      <c r="A40" s="1066"/>
      <c r="B40" s="1067"/>
      <c r="C40" s="166" t="s">
        <v>73</v>
      </c>
      <c r="D40" s="172">
        <v>25</v>
      </c>
      <c r="E40" s="160">
        <v>0.380807311500381</v>
      </c>
      <c r="F40" s="101"/>
      <c r="G40" s="160">
        <v>0</v>
      </c>
      <c r="H40" s="160">
        <v>52</v>
      </c>
      <c r="I40" s="160">
        <v>51.84</v>
      </c>
      <c r="J40" s="160">
        <v>16</v>
      </c>
      <c r="K40" s="160">
        <v>94.2222222222222</v>
      </c>
      <c r="L40" s="162">
        <v>23.5555555555556</v>
      </c>
    </row>
    <row r="41" spans="1:12" s="58" customFormat="1" ht="21.4" customHeight="1" x14ac:dyDescent="0.25">
      <c r="A41" s="1066"/>
      <c r="B41" s="1067"/>
      <c r="C41" s="166" t="s">
        <v>465</v>
      </c>
      <c r="D41" s="172">
        <v>36</v>
      </c>
      <c r="E41" s="160">
        <v>0.54836252856054801</v>
      </c>
      <c r="F41" s="160">
        <v>69.4444444444444</v>
      </c>
      <c r="G41" s="160">
        <v>0</v>
      </c>
      <c r="H41" s="160">
        <v>55.5555555555556</v>
      </c>
      <c r="I41" s="160">
        <v>52.0555555555556</v>
      </c>
      <c r="J41" s="160">
        <v>16.6666666666667</v>
      </c>
      <c r="K41" s="160">
        <v>89.814814814814795</v>
      </c>
      <c r="L41" s="162">
        <v>32.3333333333333</v>
      </c>
    </row>
    <row r="42" spans="1:12" s="58" customFormat="1" ht="21.4" customHeight="1" x14ac:dyDescent="0.25">
      <c r="A42" s="1090"/>
      <c r="B42" s="1064" t="s">
        <v>482</v>
      </c>
      <c r="C42" s="168" t="s">
        <v>74</v>
      </c>
      <c r="D42" s="173">
        <v>1548</v>
      </c>
      <c r="E42" s="161">
        <v>23.579588728103602</v>
      </c>
      <c r="F42" s="105"/>
      <c r="G42" s="161">
        <v>13.3074935400517</v>
      </c>
      <c r="H42" s="161">
        <v>42.571059431524503</v>
      </c>
      <c r="I42" s="161">
        <v>46.552971576227399</v>
      </c>
      <c r="J42" s="161">
        <v>3.1007751937984498</v>
      </c>
      <c r="K42" s="161">
        <v>92.326137668676395</v>
      </c>
      <c r="L42" s="164">
        <v>1429.20861111111</v>
      </c>
    </row>
    <row r="43" spans="1:12" s="58" customFormat="1" ht="22" customHeight="1" x14ac:dyDescent="0.25">
      <c r="A43" s="1090"/>
      <c r="B43" s="1064"/>
      <c r="C43" s="168" t="s">
        <v>73</v>
      </c>
      <c r="D43" s="173">
        <v>2958</v>
      </c>
      <c r="E43" s="161">
        <v>45.057121096725098</v>
      </c>
      <c r="F43" s="105"/>
      <c r="G43" s="161">
        <v>13.928329952670699</v>
      </c>
      <c r="H43" s="161">
        <v>40.635564570655902</v>
      </c>
      <c r="I43" s="161">
        <v>46.330628803245403</v>
      </c>
      <c r="J43" s="161">
        <v>7.3022312373225198</v>
      </c>
      <c r="K43" s="161">
        <v>93.482439335887605</v>
      </c>
      <c r="L43" s="164">
        <v>2765.2105555555599</v>
      </c>
    </row>
    <row r="44" spans="1:12" s="58" customFormat="1" ht="19.75" customHeight="1" x14ac:dyDescent="0.25">
      <c r="A44" s="1090"/>
      <c r="B44" s="1064"/>
      <c r="C44" s="168" t="s">
        <v>465</v>
      </c>
      <c r="D44" s="173">
        <v>4506</v>
      </c>
      <c r="E44" s="161">
        <v>68.6367098248286</v>
      </c>
      <c r="F44" s="161">
        <v>65.645805592543297</v>
      </c>
      <c r="G44" s="161">
        <v>13.7150466045273</v>
      </c>
      <c r="H44" s="161">
        <v>41.300488237905</v>
      </c>
      <c r="I44" s="161">
        <v>46.4070128717266</v>
      </c>
      <c r="J44" s="161">
        <v>5.8588548601864199</v>
      </c>
      <c r="K44" s="161">
        <v>93.085201213197195</v>
      </c>
      <c r="L44" s="164">
        <v>4194.4191666666702</v>
      </c>
    </row>
    <row r="45" spans="1:12" s="58" customFormat="1" ht="19.75" customHeight="1" x14ac:dyDescent="0.25">
      <c r="A45" s="130"/>
      <c r="B45" s="131"/>
      <c r="C45" s="125"/>
      <c r="D45" s="126"/>
      <c r="E45" s="127"/>
      <c r="F45" s="127"/>
      <c r="G45" s="127"/>
      <c r="H45" s="127"/>
      <c r="I45" s="127"/>
      <c r="J45" s="127"/>
      <c r="K45" s="127"/>
      <c r="L45" s="128"/>
    </row>
    <row r="46" spans="1:12" s="58" customFormat="1" ht="19.75" customHeight="1" x14ac:dyDescent="0.25">
      <c r="A46" s="319" t="s">
        <v>1007</v>
      </c>
      <c r="B46" s="131"/>
      <c r="C46" s="125"/>
      <c r="D46" s="126"/>
      <c r="E46" s="127"/>
      <c r="F46" s="127"/>
      <c r="G46" s="127"/>
      <c r="H46" s="127"/>
      <c r="I46" s="127"/>
      <c r="J46" s="127"/>
      <c r="K46" s="127"/>
      <c r="L46" s="128"/>
    </row>
    <row r="47" spans="1:12" s="58" customFormat="1" ht="14.25" customHeight="1" x14ac:dyDescent="0.25">
      <c r="A47" s="130"/>
      <c r="B47" s="131"/>
      <c r="C47" s="125"/>
      <c r="D47" s="126"/>
      <c r="E47" s="127"/>
      <c r="F47" s="127"/>
      <c r="G47" s="127"/>
      <c r="H47" s="127"/>
      <c r="I47" s="127"/>
      <c r="J47" s="127"/>
      <c r="K47" s="127"/>
      <c r="L47" s="128"/>
    </row>
    <row r="48" spans="1:12" s="58" customFormat="1" ht="19.75" customHeight="1" x14ac:dyDescent="0.25">
      <c r="A48" s="1068" t="s">
        <v>659</v>
      </c>
      <c r="B48" s="1068"/>
      <c r="C48" s="1068"/>
      <c r="D48" s="1068"/>
      <c r="E48" s="1068"/>
      <c r="F48" s="1068"/>
      <c r="G48" s="1068"/>
      <c r="H48" s="1068"/>
      <c r="I48" s="1068"/>
      <c r="J48" s="1068"/>
      <c r="K48" s="1068"/>
      <c r="L48" s="1068"/>
    </row>
    <row r="49" spans="1:12" s="58" customFormat="1" ht="22" customHeight="1" x14ac:dyDescent="0.25"/>
    <row r="50" spans="1:12" s="58" customFormat="1" ht="45.4" customHeight="1" x14ac:dyDescent="0.25">
      <c r="A50" s="1069" t="s">
        <v>454</v>
      </c>
      <c r="B50" s="1069"/>
      <c r="C50" s="167"/>
      <c r="D50" s="99" t="s">
        <v>455</v>
      </c>
      <c r="E50" s="171" t="s">
        <v>456</v>
      </c>
      <c r="F50" s="171" t="s">
        <v>457</v>
      </c>
      <c r="G50" s="171" t="s">
        <v>458</v>
      </c>
      <c r="H50" s="171" t="s">
        <v>459</v>
      </c>
      <c r="I50" s="171" t="s">
        <v>460</v>
      </c>
      <c r="J50" s="171" t="s">
        <v>461</v>
      </c>
      <c r="K50" s="171" t="s">
        <v>462</v>
      </c>
      <c r="L50" s="171" t="s">
        <v>463</v>
      </c>
    </row>
    <row r="51" spans="1:12" s="58" customFormat="1" ht="21.4" customHeight="1" x14ac:dyDescent="0.25">
      <c r="A51" s="1066" t="s">
        <v>480</v>
      </c>
      <c r="B51" s="1067" t="s">
        <v>485</v>
      </c>
      <c r="C51" s="166" t="s">
        <v>74</v>
      </c>
      <c r="D51" s="162">
        <v>141</v>
      </c>
      <c r="E51" s="160">
        <v>2.1477532368621501</v>
      </c>
      <c r="F51" s="101"/>
      <c r="G51" s="160">
        <v>9.2198581560283692</v>
      </c>
      <c r="H51" s="160">
        <v>36.170212765957402</v>
      </c>
      <c r="I51" s="160">
        <v>46.2340425531915</v>
      </c>
      <c r="J51" s="160">
        <v>4.2553191489361701</v>
      </c>
      <c r="K51" s="160">
        <v>96.865248226950399</v>
      </c>
      <c r="L51" s="162">
        <v>136.58000000000001</v>
      </c>
    </row>
    <row r="52" spans="1:12" s="58" customFormat="1" ht="21.4" customHeight="1" x14ac:dyDescent="0.25">
      <c r="A52" s="1066"/>
      <c r="B52" s="1067"/>
      <c r="C52" s="166" t="s">
        <v>73</v>
      </c>
      <c r="D52" s="172">
        <v>1586</v>
      </c>
      <c r="E52" s="160">
        <v>24.158415841584201</v>
      </c>
      <c r="F52" s="101"/>
      <c r="G52" s="160">
        <v>11.790668348045401</v>
      </c>
      <c r="H52" s="160">
        <v>37.263556116015103</v>
      </c>
      <c r="I52" s="160">
        <v>45.863177805800802</v>
      </c>
      <c r="J52" s="160">
        <v>8.7011349306431303</v>
      </c>
      <c r="K52" s="160">
        <v>96.214285714285694</v>
      </c>
      <c r="L52" s="162">
        <v>1525.9585714285699</v>
      </c>
    </row>
    <row r="53" spans="1:12" s="58" customFormat="1" ht="21.4" customHeight="1" x14ac:dyDescent="0.25">
      <c r="A53" s="1066"/>
      <c r="B53" s="1067"/>
      <c r="C53" s="166" t="s">
        <v>465</v>
      </c>
      <c r="D53" s="172">
        <v>1727</v>
      </c>
      <c r="E53" s="160">
        <v>26.306169078446299</v>
      </c>
      <c r="F53" s="160">
        <v>91.835552982049805</v>
      </c>
      <c r="G53" s="160">
        <v>11.5807759119861</v>
      </c>
      <c r="H53" s="160">
        <v>37.174290677475398</v>
      </c>
      <c r="I53" s="160">
        <v>45.8934568616097</v>
      </c>
      <c r="J53" s="160">
        <v>8.3381586566300001</v>
      </c>
      <c r="K53" s="160">
        <v>96.267433203738904</v>
      </c>
      <c r="L53" s="162">
        <v>1662.5385714285701</v>
      </c>
    </row>
    <row r="54" spans="1:12" s="58" customFormat="1" ht="21.4" customHeight="1" x14ac:dyDescent="0.25">
      <c r="A54" s="1066"/>
      <c r="B54" s="1067" t="s">
        <v>486</v>
      </c>
      <c r="C54" s="165" t="s">
        <v>74</v>
      </c>
      <c r="D54" s="163">
        <v>37</v>
      </c>
      <c r="E54" s="159">
        <v>0.56359482102056402</v>
      </c>
      <c r="F54" s="103"/>
      <c r="G54" s="159">
        <v>59.459459459459502</v>
      </c>
      <c r="H54" s="159">
        <v>8.1081081081081106</v>
      </c>
      <c r="I54" s="159">
        <v>34.162162162162197</v>
      </c>
      <c r="J54" s="159" t="s">
        <v>466</v>
      </c>
      <c r="K54" s="159">
        <v>93.405405405405403</v>
      </c>
      <c r="L54" s="163">
        <v>34.56</v>
      </c>
    </row>
    <row r="55" spans="1:12" s="58" customFormat="1" ht="21.4" customHeight="1" x14ac:dyDescent="0.25">
      <c r="A55" s="1066"/>
      <c r="B55" s="1067"/>
      <c r="C55" s="165" t="s">
        <v>73</v>
      </c>
      <c r="D55" s="174">
        <v>295</v>
      </c>
      <c r="E55" s="159">
        <v>4.4935262757044896</v>
      </c>
      <c r="F55" s="103"/>
      <c r="G55" s="159">
        <v>40</v>
      </c>
      <c r="H55" s="159">
        <v>10.508474576271199</v>
      </c>
      <c r="I55" s="159">
        <v>37.705084745762697</v>
      </c>
      <c r="J55" s="159">
        <v>0.338983050847458</v>
      </c>
      <c r="K55" s="159">
        <v>87.325423728813604</v>
      </c>
      <c r="L55" s="163">
        <v>257.61</v>
      </c>
    </row>
    <row r="56" spans="1:12" s="58" customFormat="1" ht="21.4" customHeight="1" x14ac:dyDescent="0.25">
      <c r="A56" s="1066"/>
      <c r="B56" s="1067"/>
      <c r="C56" s="165" t="s">
        <v>465</v>
      </c>
      <c r="D56" s="174">
        <v>332</v>
      </c>
      <c r="E56" s="159">
        <v>5.0571210967250604</v>
      </c>
      <c r="F56" s="159">
        <v>88.855421686746993</v>
      </c>
      <c r="G56" s="159">
        <v>42.168674698795201</v>
      </c>
      <c r="H56" s="159">
        <v>10.2409638554217</v>
      </c>
      <c r="I56" s="159">
        <v>37.310240963855399</v>
      </c>
      <c r="J56" s="159">
        <v>0.30120481927710802</v>
      </c>
      <c r="K56" s="159">
        <v>88.003012048192801</v>
      </c>
      <c r="L56" s="163">
        <v>292.17</v>
      </c>
    </row>
    <row r="57" spans="1:12" s="58" customFormat="1" ht="21.4" customHeight="1" x14ac:dyDescent="0.25">
      <c r="A57" s="1090"/>
      <c r="B57" s="1064" t="s">
        <v>481</v>
      </c>
      <c r="C57" s="168" t="s">
        <v>74</v>
      </c>
      <c r="D57" s="173">
        <v>178</v>
      </c>
      <c r="E57" s="161">
        <v>2.7113480578827098</v>
      </c>
      <c r="F57" s="105"/>
      <c r="G57" s="161">
        <v>19.662921348314601</v>
      </c>
      <c r="H57" s="161">
        <v>30.337078651685399</v>
      </c>
      <c r="I57" s="161">
        <v>43.724719101123597</v>
      </c>
      <c r="J57" s="161">
        <v>3.3707865168539302</v>
      </c>
      <c r="K57" s="161">
        <v>96.1460674157303</v>
      </c>
      <c r="L57" s="164">
        <v>171.14</v>
      </c>
    </row>
    <row r="58" spans="1:12" s="58" customFormat="1" ht="22" customHeight="1" x14ac:dyDescent="0.25">
      <c r="A58" s="1090"/>
      <c r="B58" s="1064"/>
      <c r="C58" s="168" t="s">
        <v>73</v>
      </c>
      <c r="D58" s="173">
        <v>1881</v>
      </c>
      <c r="E58" s="161">
        <v>28.651942117288701</v>
      </c>
      <c r="F58" s="105"/>
      <c r="G58" s="161">
        <v>16.214779372674101</v>
      </c>
      <c r="H58" s="161">
        <v>33.067517278043603</v>
      </c>
      <c r="I58" s="161">
        <v>44.583732057416299</v>
      </c>
      <c r="J58" s="161">
        <v>7.3896863370547603</v>
      </c>
      <c r="K58" s="161">
        <v>94.820232399179801</v>
      </c>
      <c r="L58" s="164">
        <v>1783.5685714285701</v>
      </c>
    </row>
    <row r="59" spans="1:12" s="58" customFormat="1" ht="19.75" customHeight="1" x14ac:dyDescent="0.25">
      <c r="A59" s="1090"/>
      <c r="B59" s="1064"/>
      <c r="C59" s="168" t="s">
        <v>465</v>
      </c>
      <c r="D59" s="173">
        <v>2059</v>
      </c>
      <c r="E59" s="161">
        <v>31.3632901751714</v>
      </c>
      <c r="F59" s="161">
        <v>91.355026711996103</v>
      </c>
      <c r="G59" s="161">
        <v>16.512870325400701</v>
      </c>
      <c r="H59" s="161">
        <v>32.831471588149597</v>
      </c>
      <c r="I59" s="161">
        <v>44.5094706168043</v>
      </c>
      <c r="J59" s="161">
        <v>7.0422535211267601</v>
      </c>
      <c r="K59" s="161">
        <v>94.934850482203601</v>
      </c>
      <c r="L59" s="164">
        <v>1954.7085714285699</v>
      </c>
    </row>
    <row r="60" spans="1:12" s="58" customFormat="1" ht="21.4" customHeight="1" x14ac:dyDescent="0.25">
      <c r="A60" s="1066" t="s">
        <v>333</v>
      </c>
      <c r="B60" s="1067" t="s">
        <v>485</v>
      </c>
      <c r="C60" s="166" t="s">
        <v>74</v>
      </c>
      <c r="D60" s="162">
        <v>1192</v>
      </c>
      <c r="E60" s="160">
        <v>18.156892612338201</v>
      </c>
      <c r="F60" s="101"/>
      <c r="G60" s="160">
        <v>5.6208053691275204</v>
      </c>
      <c r="H60" s="160">
        <v>50.419463087248303</v>
      </c>
      <c r="I60" s="160">
        <v>48.922818791946298</v>
      </c>
      <c r="J60" s="160">
        <v>4.0268456375838904</v>
      </c>
      <c r="K60" s="160">
        <v>94.418647464578697</v>
      </c>
      <c r="L60" s="162">
        <v>1125.47027777778</v>
      </c>
    </row>
    <row r="61" spans="1:12" s="58" customFormat="1" ht="21.4" customHeight="1" x14ac:dyDescent="0.25">
      <c r="A61" s="1066"/>
      <c r="B61" s="1067"/>
      <c r="C61" s="166" t="s">
        <v>73</v>
      </c>
      <c r="D61" s="172">
        <v>2439</v>
      </c>
      <c r="E61" s="160">
        <v>37.151561309977197</v>
      </c>
      <c r="F61" s="101"/>
      <c r="G61" s="160">
        <v>8.7330873308733103</v>
      </c>
      <c r="H61" s="160">
        <v>45.838458384583802</v>
      </c>
      <c r="I61" s="160">
        <v>47.878228782287799</v>
      </c>
      <c r="J61" s="160">
        <v>8.8150881508815093</v>
      </c>
      <c r="K61" s="160">
        <v>94.929000956676205</v>
      </c>
      <c r="L61" s="162">
        <v>2315.31833333333</v>
      </c>
    </row>
    <row r="62" spans="1:12" s="58" customFormat="1" ht="21.4" customHeight="1" x14ac:dyDescent="0.25">
      <c r="A62" s="1066"/>
      <c r="B62" s="1067"/>
      <c r="C62" s="166" t="s">
        <v>465</v>
      </c>
      <c r="D62" s="172">
        <v>3631</v>
      </c>
      <c r="E62" s="160">
        <v>55.308453922315302</v>
      </c>
      <c r="F62" s="160">
        <v>67.171578077664606</v>
      </c>
      <c r="G62" s="160">
        <v>7.7113742770586597</v>
      </c>
      <c r="H62" s="160">
        <v>47.342329936656597</v>
      </c>
      <c r="I62" s="160">
        <v>48.221151198017097</v>
      </c>
      <c r="J62" s="160">
        <v>7.2431836959515303</v>
      </c>
      <c r="K62" s="160">
        <v>94.761459958995104</v>
      </c>
      <c r="L62" s="162">
        <v>3440.7886111111102</v>
      </c>
    </row>
    <row r="63" spans="1:12" s="58" customFormat="1" ht="21.4" customHeight="1" x14ac:dyDescent="0.25">
      <c r="A63" s="1066"/>
      <c r="B63" s="1067" t="s">
        <v>486</v>
      </c>
      <c r="C63" s="165" t="s">
        <v>74</v>
      </c>
      <c r="D63" s="163">
        <v>356</v>
      </c>
      <c r="E63" s="159">
        <v>5.4226961157654197</v>
      </c>
      <c r="F63" s="103"/>
      <c r="G63" s="159">
        <v>39.044943820224702</v>
      </c>
      <c r="H63" s="159">
        <v>16.2921348314607</v>
      </c>
      <c r="I63" s="159">
        <v>38.617977528089902</v>
      </c>
      <c r="J63" s="159" t="s">
        <v>466</v>
      </c>
      <c r="K63" s="159">
        <v>85.319756554307105</v>
      </c>
      <c r="L63" s="163">
        <v>303.738333333333</v>
      </c>
    </row>
    <row r="64" spans="1:12" s="58" customFormat="1" ht="21.4" customHeight="1" x14ac:dyDescent="0.25">
      <c r="A64" s="1066"/>
      <c r="B64" s="1067"/>
      <c r="C64" s="165" t="s">
        <v>73</v>
      </c>
      <c r="D64" s="174">
        <v>519</v>
      </c>
      <c r="E64" s="159">
        <v>7.9055597867479097</v>
      </c>
      <c r="F64" s="103"/>
      <c r="G64" s="159">
        <v>38.342967244701398</v>
      </c>
      <c r="H64" s="159">
        <v>16.184971098265901</v>
      </c>
      <c r="I64" s="159">
        <v>39.0578034682081</v>
      </c>
      <c r="J64" s="159">
        <v>0.19267822736030801</v>
      </c>
      <c r="K64" s="159">
        <v>86.684435880967698</v>
      </c>
      <c r="L64" s="163">
        <v>449.89222222222202</v>
      </c>
    </row>
    <row r="65" spans="1:12" s="58" customFormat="1" ht="21.4" customHeight="1" x14ac:dyDescent="0.25">
      <c r="A65" s="1066"/>
      <c r="B65" s="1067"/>
      <c r="C65" s="165" t="s">
        <v>465</v>
      </c>
      <c r="D65" s="174">
        <v>875</v>
      </c>
      <c r="E65" s="159">
        <v>13.3282559025133</v>
      </c>
      <c r="F65" s="159">
        <v>59.314285714285703</v>
      </c>
      <c r="G65" s="159">
        <v>38.628571428571398</v>
      </c>
      <c r="H65" s="159">
        <v>16.228571428571399</v>
      </c>
      <c r="I65" s="159">
        <v>38.8788571428571</v>
      </c>
      <c r="J65" s="159">
        <v>0.114285714285714</v>
      </c>
      <c r="K65" s="159">
        <v>86.129206349206399</v>
      </c>
      <c r="L65" s="163">
        <v>753.63055555555604</v>
      </c>
    </row>
    <row r="66" spans="1:12" s="58" customFormat="1" ht="21.4" customHeight="1" x14ac:dyDescent="0.25">
      <c r="A66" s="1090"/>
      <c r="B66" s="1064" t="s">
        <v>482</v>
      </c>
      <c r="C66" s="168" t="s">
        <v>74</v>
      </c>
      <c r="D66" s="173">
        <v>1548</v>
      </c>
      <c r="E66" s="161">
        <v>23.579588728103602</v>
      </c>
      <c r="F66" s="105"/>
      <c r="G66" s="161">
        <v>13.3074935400517</v>
      </c>
      <c r="H66" s="161">
        <v>42.571059431524503</v>
      </c>
      <c r="I66" s="161">
        <v>46.552971576227399</v>
      </c>
      <c r="J66" s="161">
        <v>3.1007751937984498</v>
      </c>
      <c r="K66" s="161">
        <v>92.326137668676495</v>
      </c>
      <c r="L66" s="164">
        <v>1429.20861111111</v>
      </c>
    </row>
    <row r="67" spans="1:12" s="58" customFormat="1" ht="22" customHeight="1" x14ac:dyDescent="0.25">
      <c r="A67" s="1090"/>
      <c r="B67" s="1064"/>
      <c r="C67" s="168" t="s">
        <v>73</v>
      </c>
      <c r="D67" s="173">
        <v>2958</v>
      </c>
      <c r="E67" s="161">
        <v>45.057121096725098</v>
      </c>
      <c r="F67" s="105"/>
      <c r="G67" s="161">
        <v>13.928329952670699</v>
      </c>
      <c r="H67" s="161">
        <v>40.635564570655902</v>
      </c>
      <c r="I67" s="161">
        <v>46.330628803245403</v>
      </c>
      <c r="J67" s="161">
        <v>7.3022312373225198</v>
      </c>
      <c r="K67" s="161">
        <v>93.482439335887605</v>
      </c>
      <c r="L67" s="164">
        <v>2765.2105555555599</v>
      </c>
    </row>
    <row r="68" spans="1:12" s="58" customFormat="1" ht="19.75" customHeight="1" x14ac:dyDescent="0.25">
      <c r="A68" s="1090"/>
      <c r="B68" s="1064"/>
      <c r="C68" s="168" t="s">
        <v>465</v>
      </c>
      <c r="D68" s="173">
        <v>4506</v>
      </c>
      <c r="E68" s="161">
        <v>68.6367098248286</v>
      </c>
      <c r="F68" s="161">
        <v>65.645805592543297</v>
      </c>
      <c r="G68" s="161">
        <v>13.7150466045273</v>
      </c>
      <c r="H68" s="161">
        <v>41.300488237905</v>
      </c>
      <c r="I68" s="161">
        <v>46.4070128717266</v>
      </c>
      <c r="J68" s="161">
        <v>5.8588548601864199</v>
      </c>
      <c r="K68" s="161">
        <v>93.085201213197195</v>
      </c>
      <c r="L68" s="164">
        <v>4194.4191666666702</v>
      </c>
    </row>
    <row r="69" spans="1:12" s="58" customFormat="1" ht="21.4" customHeight="1" x14ac:dyDescent="0.25">
      <c r="A69" s="1067" t="s">
        <v>485</v>
      </c>
      <c r="B69" s="1067"/>
      <c r="C69" s="166" t="s">
        <v>74</v>
      </c>
      <c r="D69" s="162">
        <v>1333</v>
      </c>
      <c r="E69" s="160">
        <v>20.304645849200298</v>
      </c>
      <c r="F69" s="101"/>
      <c r="G69" s="160">
        <v>6.0015003750937703</v>
      </c>
      <c r="H69" s="160">
        <v>48.912228057014303</v>
      </c>
      <c r="I69" s="160">
        <v>48.6384096024006</v>
      </c>
      <c r="J69" s="160">
        <v>4.0510127531883002</v>
      </c>
      <c r="K69" s="160">
        <v>94.677440193381699</v>
      </c>
      <c r="L69" s="162">
        <v>1262.0502777777799</v>
      </c>
    </row>
    <row r="70" spans="1:12" s="58" customFormat="1" ht="21.4" customHeight="1" x14ac:dyDescent="0.25">
      <c r="A70" s="1067"/>
      <c r="B70" s="1067"/>
      <c r="C70" s="166" t="s">
        <v>73</v>
      </c>
      <c r="D70" s="172">
        <v>4025</v>
      </c>
      <c r="E70" s="160">
        <v>61.309977151561299</v>
      </c>
      <c r="F70" s="101"/>
      <c r="G70" s="160">
        <v>9.9378881987577596</v>
      </c>
      <c r="H70" s="160">
        <v>42.4596273291926</v>
      </c>
      <c r="I70" s="160">
        <v>47.084223602484499</v>
      </c>
      <c r="J70" s="160">
        <v>8.7701863354037304</v>
      </c>
      <c r="K70" s="160">
        <v>95.435451049985204</v>
      </c>
      <c r="L70" s="162">
        <v>3841.2769047619099</v>
      </c>
    </row>
    <row r="71" spans="1:12" s="58" customFormat="1" ht="21.4" customHeight="1" x14ac:dyDescent="0.25">
      <c r="A71" s="1067"/>
      <c r="B71" s="1067"/>
      <c r="C71" s="166" t="s">
        <v>465</v>
      </c>
      <c r="D71" s="172">
        <v>5358</v>
      </c>
      <c r="E71" s="160">
        <v>81.614623000761597</v>
      </c>
      <c r="F71" s="160">
        <v>75.121313923105603</v>
      </c>
      <c r="G71" s="160">
        <v>8.9585666293393107</v>
      </c>
      <c r="H71" s="160">
        <v>44.064949608062697</v>
      </c>
      <c r="I71" s="160">
        <v>47.4708846584547</v>
      </c>
      <c r="J71" s="160">
        <v>7.5961179544606203</v>
      </c>
      <c r="K71" s="160">
        <v>95.246867908542001</v>
      </c>
      <c r="L71" s="162">
        <v>5103.3271825396796</v>
      </c>
    </row>
    <row r="72" spans="1:12" s="58" customFormat="1" ht="21.4" customHeight="1" x14ac:dyDescent="0.25">
      <c r="A72" s="1067" t="s">
        <v>486</v>
      </c>
      <c r="B72" s="1067"/>
      <c r="C72" s="165" t="s">
        <v>74</v>
      </c>
      <c r="D72" s="163">
        <v>393</v>
      </c>
      <c r="E72" s="159">
        <v>5.9862909367859896</v>
      </c>
      <c r="F72" s="103"/>
      <c r="G72" s="159">
        <v>40.966921119592897</v>
      </c>
      <c r="H72" s="159">
        <v>15.521628498727701</v>
      </c>
      <c r="I72" s="159">
        <v>38.198473282442798</v>
      </c>
      <c r="J72" s="159" t="s">
        <v>466</v>
      </c>
      <c r="K72" s="159">
        <v>86.081000848176402</v>
      </c>
      <c r="L72" s="163">
        <v>338.29833333333301</v>
      </c>
    </row>
    <row r="73" spans="1:12" s="58" customFormat="1" ht="21.4" customHeight="1" x14ac:dyDescent="0.25">
      <c r="A73" s="1067"/>
      <c r="B73" s="1067"/>
      <c r="C73" s="165" t="s">
        <v>73</v>
      </c>
      <c r="D73" s="174">
        <v>814</v>
      </c>
      <c r="E73" s="159">
        <v>12.399086062452399</v>
      </c>
      <c r="F73" s="103"/>
      <c r="G73" s="159">
        <v>38.943488943488902</v>
      </c>
      <c r="H73" s="159">
        <v>14.127764127764101</v>
      </c>
      <c r="I73" s="159">
        <v>38.5675675675676</v>
      </c>
      <c r="J73" s="159">
        <v>0.24570024570024601</v>
      </c>
      <c r="K73" s="159">
        <v>86.916734916734896</v>
      </c>
      <c r="L73" s="163">
        <v>707.50222222222203</v>
      </c>
    </row>
    <row r="74" spans="1:12" s="58" customFormat="1" ht="21.4" customHeight="1" x14ac:dyDescent="0.25">
      <c r="A74" s="1067"/>
      <c r="B74" s="1067"/>
      <c r="C74" s="165" t="s">
        <v>465</v>
      </c>
      <c r="D74" s="174">
        <v>1207</v>
      </c>
      <c r="E74" s="159">
        <v>18.3853769992384</v>
      </c>
      <c r="F74" s="159">
        <v>67.439933719966902</v>
      </c>
      <c r="G74" s="159">
        <v>39.602319801159901</v>
      </c>
      <c r="H74" s="159">
        <v>14.5816072908036</v>
      </c>
      <c r="I74" s="159">
        <v>38.447390223695102</v>
      </c>
      <c r="J74" s="159">
        <v>0.16570008285004101</v>
      </c>
      <c r="K74" s="159">
        <v>86.644619350087495</v>
      </c>
      <c r="L74" s="163">
        <v>1045.8005555555601</v>
      </c>
    </row>
    <row r="75" spans="1:12" s="58" customFormat="1" ht="21.4" customHeight="1" x14ac:dyDescent="0.25">
      <c r="A75" s="1108" t="s">
        <v>528</v>
      </c>
      <c r="B75" s="1108"/>
      <c r="C75" s="168" t="s">
        <v>74</v>
      </c>
      <c r="D75" s="173">
        <v>1726</v>
      </c>
      <c r="E75" s="161">
        <v>26.2909367859863</v>
      </c>
      <c r="F75" s="105"/>
      <c r="G75" s="161">
        <v>13.9629200463499</v>
      </c>
      <c r="H75" s="161">
        <v>41.3093858632677</v>
      </c>
      <c r="I75" s="161">
        <v>46.261297798377797</v>
      </c>
      <c r="J75" s="161">
        <v>3.1286210892236399</v>
      </c>
      <c r="K75" s="161">
        <v>92.720081756147906</v>
      </c>
      <c r="L75" s="164">
        <v>1600.3486111111099</v>
      </c>
    </row>
    <row r="76" spans="1:12" s="58" customFormat="1" ht="21.4" customHeight="1" x14ac:dyDescent="0.25">
      <c r="A76" s="1108"/>
      <c r="B76" s="1108"/>
      <c r="C76" s="168" t="s">
        <v>73</v>
      </c>
      <c r="D76" s="173">
        <v>4839</v>
      </c>
      <c r="E76" s="161">
        <v>73.709063214013696</v>
      </c>
      <c r="F76" s="105"/>
      <c r="G76" s="161">
        <v>14.817110973341601</v>
      </c>
      <c r="H76" s="161">
        <v>37.6937383756975</v>
      </c>
      <c r="I76" s="161">
        <v>45.6515809051457</v>
      </c>
      <c r="J76" s="161">
        <v>7.3362264930770804</v>
      </c>
      <c r="K76" s="161">
        <v>94.002461809963407</v>
      </c>
      <c r="L76" s="164">
        <v>4548.77912698413</v>
      </c>
    </row>
    <row r="77" spans="1:12" s="58" customFormat="1" ht="21.4" customHeight="1" x14ac:dyDescent="0.25">
      <c r="A77" s="1108"/>
      <c r="B77" s="1108"/>
      <c r="C77" s="168" t="s">
        <v>465</v>
      </c>
      <c r="D77" s="173">
        <v>6565</v>
      </c>
      <c r="E77" s="161">
        <v>100</v>
      </c>
      <c r="F77" s="161">
        <v>73.709063214013696</v>
      </c>
      <c r="G77" s="161">
        <v>14.592536176694599</v>
      </c>
      <c r="H77" s="161">
        <v>38.644325971058599</v>
      </c>
      <c r="I77" s="161">
        <v>45.811881188118797</v>
      </c>
      <c r="J77" s="161">
        <v>6.2300076161462297</v>
      </c>
      <c r="K77" s="161">
        <v>93.665312080658595</v>
      </c>
      <c r="L77" s="164">
        <v>6149.1277380952397</v>
      </c>
    </row>
  </sheetData>
  <mergeCells count="34">
    <mergeCell ref="A3:L3"/>
    <mergeCell ref="A15:A17"/>
    <mergeCell ref="A18:A41"/>
    <mergeCell ref="A5:B5"/>
    <mergeCell ref="A6:A14"/>
    <mergeCell ref="B6:B8"/>
    <mergeCell ref="B39:B41"/>
    <mergeCell ref="B9:B11"/>
    <mergeCell ref="A75:B77"/>
    <mergeCell ref="B12:B14"/>
    <mergeCell ref="B15:B17"/>
    <mergeCell ref="B18:B20"/>
    <mergeCell ref="B21:B23"/>
    <mergeCell ref="B24:B26"/>
    <mergeCell ref="B27:B29"/>
    <mergeCell ref="B30:B32"/>
    <mergeCell ref="B33:B35"/>
    <mergeCell ref="B36:B38"/>
    <mergeCell ref="A48:L48"/>
    <mergeCell ref="B42:B44"/>
    <mergeCell ref="B51:B53"/>
    <mergeCell ref="A42:A44"/>
    <mergeCell ref="A50:B50"/>
    <mergeCell ref="A51:A56"/>
    <mergeCell ref="A69:B71"/>
    <mergeCell ref="A72:B74"/>
    <mergeCell ref="A57:A59"/>
    <mergeCell ref="A60:A65"/>
    <mergeCell ref="B54:B56"/>
    <mergeCell ref="B57:B59"/>
    <mergeCell ref="B60:B62"/>
    <mergeCell ref="B63:B65"/>
    <mergeCell ref="B66:B68"/>
    <mergeCell ref="A66:A68"/>
  </mergeCells>
  <hyperlinks>
    <hyperlink ref="A2" location="Sommaire!A1" display="Retour au sommaire" xr:uid="{00000000-0004-0000-0A00-000000000000}"/>
    <hyperlink ref="C2" location="'Sources et champs'!A1" display="Source et champs" xr:uid="{00000000-0004-0000-0A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45"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Q97"/>
  <sheetViews>
    <sheetView showGridLines="0" zoomScaleNormal="100" zoomScaleSheetLayoutView="95" workbookViewId="0">
      <selection activeCell="C2" sqref="C2"/>
    </sheetView>
  </sheetViews>
  <sheetFormatPr baseColWidth="10" defaultColWidth="11.453125" defaultRowHeight="12.5" x14ac:dyDescent="0.25"/>
  <cols>
    <col min="1" max="1" width="13.453125" style="56" customWidth="1"/>
    <col min="2" max="2" width="5.7265625" style="56" customWidth="1"/>
    <col min="3" max="3" width="11.54296875" style="56" customWidth="1"/>
    <col min="4" max="4" width="4.81640625" style="56" customWidth="1"/>
    <col min="5" max="5" width="5.1796875" style="56" customWidth="1"/>
    <col min="6" max="6" width="3" style="56" customWidth="1"/>
    <col min="7" max="7" width="5.81640625" style="56" customWidth="1"/>
    <col min="8" max="8" width="9.1796875" style="56" customWidth="1"/>
    <col min="9" max="9" width="9.26953125" style="56" customWidth="1"/>
    <col min="10" max="10" width="10" style="56" customWidth="1"/>
    <col min="11" max="11" width="9.81640625" style="56" customWidth="1"/>
    <col min="12" max="13" width="9.26953125" style="56" customWidth="1"/>
    <col min="14" max="14" width="9.1796875" style="56" customWidth="1"/>
    <col min="15" max="15" width="9.7265625" style="56" customWidth="1"/>
    <col min="16" max="16" width="9.26953125" style="56" customWidth="1"/>
    <col min="17" max="17" width="10" style="56" customWidth="1"/>
    <col min="18" max="18" width="9" style="56" customWidth="1"/>
    <col min="19" max="16384" width="11.453125" style="56"/>
  </cols>
  <sheetData>
    <row r="1" spans="1:16" ht="15" customHeight="1" x14ac:dyDescent="0.25">
      <c r="A1" s="319" t="s">
        <v>1007</v>
      </c>
    </row>
    <row r="2" spans="1:16" ht="14.5" x14ac:dyDescent="0.35">
      <c r="A2" s="3" t="s">
        <v>11</v>
      </c>
      <c r="C2" s="3" t="s">
        <v>1268</v>
      </c>
    </row>
    <row r="3" spans="1:16" s="58" customFormat="1" ht="20.25" customHeight="1" x14ac:dyDescent="0.25">
      <c r="A3" s="1068" t="s">
        <v>660</v>
      </c>
      <c r="B3" s="1068"/>
      <c r="C3" s="1068"/>
      <c r="D3" s="1068"/>
      <c r="E3" s="1068"/>
      <c r="F3" s="1068"/>
      <c r="G3" s="1068"/>
      <c r="H3" s="1068"/>
      <c r="I3" s="1068"/>
      <c r="J3" s="1068"/>
      <c r="K3" s="1068"/>
      <c r="L3" s="1068"/>
      <c r="M3" s="1068"/>
      <c r="N3" s="1068"/>
      <c r="O3" s="1068"/>
      <c r="P3" s="1068"/>
    </row>
    <row r="4" spans="1:16" s="58" customFormat="1" ht="14.5" customHeight="1" x14ac:dyDescent="0.25"/>
    <row r="5" spans="1:16" s="58" customFormat="1" ht="45.4" customHeight="1" x14ac:dyDescent="0.25">
      <c r="A5" s="1137"/>
      <c r="B5" s="1137"/>
      <c r="C5" s="1137"/>
      <c r="D5" s="1137"/>
      <c r="E5" s="1137"/>
      <c r="F5" s="1137"/>
      <c r="G5" s="1137"/>
      <c r="H5" s="99" t="s">
        <v>455</v>
      </c>
      <c r="I5" s="171" t="s">
        <v>456</v>
      </c>
      <c r="J5" s="171" t="s">
        <v>457</v>
      </c>
      <c r="K5" s="171" t="s">
        <v>458</v>
      </c>
      <c r="L5" s="132" t="s">
        <v>459</v>
      </c>
      <c r="M5" s="171" t="s">
        <v>460</v>
      </c>
      <c r="N5" s="171" t="s">
        <v>461</v>
      </c>
      <c r="O5" s="171" t="s">
        <v>462</v>
      </c>
      <c r="P5" s="171" t="s">
        <v>463</v>
      </c>
    </row>
    <row r="6" spans="1:16" s="58" customFormat="1" ht="21.4" customHeight="1" x14ac:dyDescent="0.25">
      <c r="A6" s="1061" t="s">
        <v>530</v>
      </c>
      <c r="B6" s="1061"/>
      <c r="C6" s="1067" t="s">
        <v>531</v>
      </c>
      <c r="D6" s="1067"/>
      <c r="E6" s="1067"/>
      <c r="F6" s="1135" t="s">
        <v>74</v>
      </c>
      <c r="G6" s="1135"/>
      <c r="H6" s="162">
        <v>382</v>
      </c>
      <c r="I6" s="160">
        <v>2.70480776039085</v>
      </c>
      <c r="J6" s="101"/>
      <c r="K6" s="160">
        <v>1.30890052356021</v>
      </c>
      <c r="L6" s="133">
        <v>60.209424083769598</v>
      </c>
      <c r="M6" s="160">
        <v>51.248691099476403</v>
      </c>
      <c r="N6" s="160" t="s">
        <v>466</v>
      </c>
      <c r="O6" s="160">
        <v>100</v>
      </c>
      <c r="P6" s="162">
        <v>382</v>
      </c>
    </row>
    <row r="7" spans="1:16" s="58" customFormat="1" ht="21.4" customHeight="1" x14ac:dyDescent="0.25">
      <c r="A7" s="1061"/>
      <c r="B7" s="1061"/>
      <c r="C7" s="1067"/>
      <c r="D7" s="1067"/>
      <c r="E7" s="1067"/>
      <c r="F7" s="1135" t="s">
        <v>73</v>
      </c>
      <c r="G7" s="1135"/>
      <c r="H7" s="172">
        <v>368</v>
      </c>
      <c r="I7" s="160">
        <v>2.6056786801671001</v>
      </c>
      <c r="J7" s="101"/>
      <c r="K7" s="160">
        <v>0</v>
      </c>
      <c r="L7" s="133">
        <v>58.423913043478301</v>
      </c>
      <c r="M7" s="160">
        <v>50.934782608695699</v>
      </c>
      <c r="N7" s="160" t="s">
        <v>466</v>
      </c>
      <c r="O7" s="160">
        <v>100</v>
      </c>
      <c r="P7" s="162">
        <v>368</v>
      </c>
    </row>
    <row r="8" spans="1:16" s="58" customFormat="1" ht="21.4" customHeight="1" x14ac:dyDescent="0.25">
      <c r="A8" s="1061"/>
      <c r="B8" s="1061"/>
      <c r="C8" s="1067"/>
      <c r="D8" s="1067"/>
      <c r="E8" s="1067"/>
      <c r="F8" s="1135" t="s">
        <v>465</v>
      </c>
      <c r="G8" s="1135"/>
      <c r="H8" s="172">
        <v>750</v>
      </c>
      <c r="I8" s="160">
        <v>5.3104864405579599</v>
      </c>
      <c r="J8" s="160">
        <v>49.066666666666698</v>
      </c>
      <c r="K8" s="160">
        <v>0.66666666666666696</v>
      </c>
      <c r="L8" s="133">
        <v>59.3333333333333</v>
      </c>
      <c r="M8" s="160">
        <v>51.094666666666697</v>
      </c>
      <c r="N8" s="160" t="s">
        <v>466</v>
      </c>
      <c r="O8" s="160">
        <v>100</v>
      </c>
      <c r="P8" s="162">
        <v>750</v>
      </c>
    </row>
    <row r="9" spans="1:16" s="58" customFormat="1" ht="21.4" customHeight="1" x14ac:dyDescent="0.25">
      <c r="A9" s="1061"/>
      <c r="B9" s="1061"/>
      <c r="C9" s="1067" t="s">
        <v>532</v>
      </c>
      <c r="D9" s="1067"/>
      <c r="E9" s="1067"/>
      <c r="F9" s="1136" t="s">
        <v>74</v>
      </c>
      <c r="G9" s="1136"/>
      <c r="H9" s="163">
        <v>98</v>
      </c>
      <c r="I9" s="159">
        <v>0.693903561566239</v>
      </c>
      <c r="J9" s="103"/>
      <c r="K9" s="159">
        <v>0</v>
      </c>
      <c r="L9" s="134">
        <v>67.346938775510196</v>
      </c>
      <c r="M9" s="159">
        <v>53.163265306122497</v>
      </c>
      <c r="N9" s="159" t="s">
        <v>466</v>
      </c>
      <c r="O9" s="159">
        <v>100</v>
      </c>
      <c r="P9" s="163">
        <v>98</v>
      </c>
    </row>
    <row r="10" spans="1:16" s="58" customFormat="1" ht="21.4" customHeight="1" x14ac:dyDescent="0.25">
      <c r="A10" s="1061"/>
      <c r="B10" s="1061"/>
      <c r="C10" s="1067"/>
      <c r="D10" s="1067"/>
      <c r="E10" s="1067"/>
      <c r="F10" s="1136" t="s">
        <v>73</v>
      </c>
      <c r="G10" s="1136"/>
      <c r="H10" s="174">
        <v>75</v>
      </c>
      <c r="I10" s="159">
        <v>0.53104864405579599</v>
      </c>
      <c r="J10" s="103"/>
      <c r="K10" s="159">
        <v>0</v>
      </c>
      <c r="L10" s="134">
        <v>70.6666666666667</v>
      </c>
      <c r="M10" s="159">
        <v>53.04</v>
      </c>
      <c r="N10" s="159" t="s">
        <v>466</v>
      </c>
      <c r="O10" s="159">
        <v>100</v>
      </c>
      <c r="P10" s="163">
        <v>75</v>
      </c>
    </row>
    <row r="11" spans="1:16" s="58" customFormat="1" ht="21.4" customHeight="1" x14ac:dyDescent="0.25">
      <c r="A11" s="1061"/>
      <c r="B11" s="1061"/>
      <c r="C11" s="1067"/>
      <c r="D11" s="1067"/>
      <c r="E11" s="1067"/>
      <c r="F11" s="1136" t="s">
        <v>465</v>
      </c>
      <c r="G11" s="1136"/>
      <c r="H11" s="174">
        <v>173</v>
      </c>
      <c r="I11" s="159">
        <v>1.2249522056220401</v>
      </c>
      <c r="J11" s="159">
        <v>43.352601156069397</v>
      </c>
      <c r="K11" s="159">
        <v>0</v>
      </c>
      <c r="L11" s="134">
        <v>68.786127167630099</v>
      </c>
      <c r="M11" s="159">
        <v>53.1098265895954</v>
      </c>
      <c r="N11" s="159" t="s">
        <v>466</v>
      </c>
      <c r="O11" s="159">
        <v>100</v>
      </c>
      <c r="P11" s="163">
        <v>173</v>
      </c>
    </row>
    <row r="12" spans="1:16" s="58" customFormat="1" ht="21.4" customHeight="1" x14ac:dyDescent="0.25">
      <c r="A12" s="1061"/>
      <c r="B12" s="1061"/>
      <c r="C12" s="1067" t="s">
        <v>533</v>
      </c>
      <c r="D12" s="1067"/>
      <c r="E12" s="1067"/>
      <c r="F12" s="1135" t="s">
        <v>74</v>
      </c>
      <c r="G12" s="1135"/>
      <c r="H12" s="162">
        <v>31</v>
      </c>
      <c r="I12" s="160">
        <v>0.21950010620972901</v>
      </c>
      <c r="J12" s="101"/>
      <c r="K12" s="160">
        <v>0</v>
      </c>
      <c r="L12" s="133">
        <v>70.9677419354839</v>
      </c>
      <c r="M12" s="160">
        <v>52.677419354838698</v>
      </c>
      <c r="N12" s="160" t="s">
        <v>466</v>
      </c>
      <c r="O12" s="160">
        <v>100</v>
      </c>
      <c r="P12" s="162">
        <v>31</v>
      </c>
    </row>
    <row r="13" spans="1:16" s="58" customFormat="1" ht="21.4" customHeight="1" x14ac:dyDescent="0.25">
      <c r="A13" s="1061"/>
      <c r="B13" s="1061"/>
      <c r="C13" s="1067"/>
      <c r="D13" s="1067"/>
      <c r="E13" s="1067"/>
      <c r="F13" s="1135" t="s">
        <v>73</v>
      </c>
      <c r="G13" s="1135"/>
      <c r="H13" s="172">
        <v>15</v>
      </c>
      <c r="I13" s="160">
        <v>0.106209728811159</v>
      </c>
      <c r="J13" s="101"/>
      <c r="K13" s="160">
        <v>0</v>
      </c>
      <c r="L13" s="133">
        <v>66.6666666666667</v>
      </c>
      <c r="M13" s="160">
        <v>51.133333333333297</v>
      </c>
      <c r="N13" s="160" t="s">
        <v>466</v>
      </c>
      <c r="O13" s="160">
        <v>100</v>
      </c>
      <c r="P13" s="162">
        <v>15</v>
      </c>
    </row>
    <row r="14" spans="1:16" s="58" customFormat="1" ht="21.4" customHeight="1" x14ac:dyDescent="0.25">
      <c r="A14" s="1061"/>
      <c r="B14" s="1061"/>
      <c r="C14" s="1067"/>
      <c r="D14" s="1067"/>
      <c r="E14" s="1067"/>
      <c r="F14" s="1135" t="s">
        <v>465</v>
      </c>
      <c r="G14" s="1135"/>
      <c r="H14" s="172">
        <v>46</v>
      </c>
      <c r="I14" s="160">
        <v>0.32570983502088802</v>
      </c>
      <c r="J14" s="160">
        <v>32.6086956521739</v>
      </c>
      <c r="K14" s="160">
        <v>0</v>
      </c>
      <c r="L14" s="133">
        <v>69.565217391304301</v>
      </c>
      <c r="M14" s="160">
        <v>52.173913043478301</v>
      </c>
      <c r="N14" s="160" t="s">
        <v>466</v>
      </c>
      <c r="O14" s="160">
        <v>100</v>
      </c>
      <c r="P14" s="162">
        <v>46</v>
      </c>
    </row>
    <row r="15" spans="1:16" s="58" customFormat="1" ht="21.4" customHeight="1" x14ac:dyDescent="0.25">
      <c r="A15" s="1131" t="s">
        <v>454</v>
      </c>
      <c r="B15" s="1131"/>
      <c r="C15" s="1133" t="s">
        <v>534</v>
      </c>
      <c r="D15" s="1133"/>
      <c r="E15" s="1133"/>
      <c r="F15" s="1130" t="s">
        <v>74</v>
      </c>
      <c r="G15" s="1130"/>
      <c r="H15" s="173">
        <v>511</v>
      </c>
      <c r="I15" s="161">
        <v>3.6182114281668198</v>
      </c>
      <c r="J15" s="105"/>
      <c r="K15" s="161">
        <v>0.97847358121330696</v>
      </c>
      <c r="L15" s="135">
        <v>62.230919765166298</v>
      </c>
      <c r="M15" s="161">
        <v>51.702544031311199</v>
      </c>
      <c r="N15" s="161" t="s">
        <v>466</v>
      </c>
      <c r="O15" s="161">
        <v>100</v>
      </c>
      <c r="P15" s="164">
        <v>511</v>
      </c>
    </row>
    <row r="16" spans="1:16" s="58" customFormat="1" ht="22" customHeight="1" x14ac:dyDescent="0.25">
      <c r="A16" s="1131"/>
      <c r="B16" s="1131"/>
      <c r="C16" s="1133"/>
      <c r="D16" s="1133"/>
      <c r="E16" s="1133"/>
      <c r="F16" s="1130" t="s">
        <v>73</v>
      </c>
      <c r="G16" s="1130"/>
      <c r="H16" s="173">
        <v>458</v>
      </c>
      <c r="I16" s="161">
        <v>3.2429370530340602</v>
      </c>
      <c r="J16" s="105"/>
      <c r="K16" s="161">
        <v>0</v>
      </c>
      <c r="L16" s="135">
        <v>60.698689956331897</v>
      </c>
      <c r="M16" s="161">
        <v>51.286026200873401</v>
      </c>
      <c r="N16" s="161" t="s">
        <v>466</v>
      </c>
      <c r="O16" s="161">
        <v>100</v>
      </c>
      <c r="P16" s="164">
        <v>458</v>
      </c>
    </row>
    <row r="17" spans="1:16" s="58" customFormat="1" ht="19.75" customHeight="1" x14ac:dyDescent="0.25">
      <c r="A17" s="1131"/>
      <c r="B17" s="1131"/>
      <c r="C17" s="1133"/>
      <c r="D17" s="1133"/>
      <c r="E17" s="1133"/>
      <c r="F17" s="1130" t="s">
        <v>465</v>
      </c>
      <c r="G17" s="1130"/>
      <c r="H17" s="173">
        <v>969</v>
      </c>
      <c r="I17" s="161">
        <v>6.8611484812008801</v>
      </c>
      <c r="J17" s="161">
        <v>47.265221878224999</v>
      </c>
      <c r="K17" s="161">
        <v>0.51599587203302399</v>
      </c>
      <c r="L17" s="135">
        <v>61.506707946336398</v>
      </c>
      <c r="M17" s="161">
        <v>51.505675954592398</v>
      </c>
      <c r="N17" s="161" t="s">
        <v>466</v>
      </c>
      <c r="O17" s="161">
        <v>100</v>
      </c>
      <c r="P17" s="164">
        <v>969</v>
      </c>
    </row>
    <row r="18" spans="1:16" s="58" customFormat="1" ht="21.4" customHeight="1" x14ac:dyDescent="0.25">
      <c r="A18" s="1061" t="s">
        <v>535</v>
      </c>
      <c r="B18" s="1061"/>
      <c r="C18" s="1067" t="s">
        <v>536</v>
      </c>
      <c r="D18" s="1067"/>
      <c r="E18" s="1067"/>
      <c r="F18" s="1136" t="s">
        <v>74</v>
      </c>
      <c r="G18" s="1136"/>
      <c r="H18" s="163">
        <v>268</v>
      </c>
      <c r="I18" s="159">
        <v>1.8976138214260401</v>
      </c>
      <c r="J18" s="103"/>
      <c r="K18" s="159">
        <v>12.686567164179101</v>
      </c>
      <c r="L18" s="134">
        <v>43.656716417910403</v>
      </c>
      <c r="M18" s="159">
        <v>47.134328358208997</v>
      </c>
      <c r="N18" s="159">
        <v>2.6119402985074598</v>
      </c>
      <c r="O18" s="159">
        <v>99.029850746268707</v>
      </c>
      <c r="P18" s="163">
        <v>265.39999999999998</v>
      </c>
    </row>
    <row r="19" spans="1:16" s="58" customFormat="1" ht="21.4" customHeight="1" x14ac:dyDescent="0.25">
      <c r="A19" s="1061"/>
      <c r="B19" s="1061"/>
      <c r="C19" s="1067"/>
      <c r="D19" s="1067"/>
      <c r="E19" s="1067"/>
      <c r="F19" s="1136" t="s">
        <v>73</v>
      </c>
      <c r="G19" s="1136"/>
      <c r="H19" s="174">
        <v>871</v>
      </c>
      <c r="I19" s="159">
        <v>6.1672449196346397</v>
      </c>
      <c r="J19" s="103"/>
      <c r="K19" s="159">
        <v>18.9437428243398</v>
      </c>
      <c r="L19" s="134">
        <v>38.9207807118255</v>
      </c>
      <c r="M19" s="159">
        <v>45.4006888633754</v>
      </c>
      <c r="N19" s="159">
        <v>6.6590126291618796</v>
      </c>
      <c r="O19" s="159">
        <v>97.089552238805993</v>
      </c>
      <c r="P19" s="163">
        <v>845.65</v>
      </c>
    </row>
    <row r="20" spans="1:16" s="58" customFormat="1" ht="21.4" customHeight="1" x14ac:dyDescent="0.25">
      <c r="A20" s="1061"/>
      <c r="B20" s="1061"/>
      <c r="C20" s="1067"/>
      <c r="D20" s="1067"/>
      <c r="E20" s="1067"/>
      <c r="F20" s="1136" t="s">
        <v>465</v>
      </c>
      <c r="G20" s="1136"/>
      <c r="H20" s="174">
        <v>1139</v>
      </c>
      <c r="I20" s="159">
        <v>8.0648587410606805</v>
      </c>
      <c r="J20" s="159">
        <v>76.470588235294102</v>
      </c>
      <c r="K20" s="159">
        <v>17.471466198419701</v>
      </c>
      <c r="L20" s="134">
        <v>40.035118525022</v>
      </c>
      <c r="M20" s="159">
        <v>45.808604038630399</v>
      </c>
      <c r="N20" s="159">
        <v>5.7067603160667302</v>
      </c>
      <c r="O20" s="159">
        <v>97.546093064091295</v>
      </c>
      <c r="P20" s="163">
        <v>1111.05</v>
      </c>
    </row>
    <row r="21" spans="1:16" s="58" customFormat="1" ht="21.4" customHeight="1" x14ac:dyDescent="0.25">
      <c r="A21" s="1061"/>
      <c r="B21" s="1061"/>
      <c r="C21" s="1067" t="s">
        <v>537</v>
      </c>
      <c r="D21" s="1067"/>
      <c r="E21" s="1067"/>
      <c r="F21" s="1135" t="s">
        <v>74</v>
      </c>
      <c r="G21" s="1135"/>
      <c r="H21" s="162">
        <v>1629</v>
      </c>
      <c r="I21" s="160">
        <v>11.534376548891901</v>
      </c>
      <c r="J21" s="101"/>
      <c r="K21" s="160">
        <v>79.066912216083495</v>
      </c>
      <c r="L21" s="133">
        <v>6.1387354205033802</v>
      </c>
      <c r="M21" s="160">
        <v>29.858809085328399</v>
      </c>
      <c r="N21" s="160">
        <v>6.1387354205033801E-2</v>
      </c>
      <c r="O21" s="160">
        <v>75.131982811540794</v>
      </c>
      <c r="P21" s="162">
        <v>1223.9000000000001</v>
      </c>
    </row>
    <row r="22" spans="1:16" s="58" customFormat="1" ht="21.4" customHeight="1" x14ac:dyDescent="0.25">
      <c r="A22" s="1061"/>
      <c r="B22" s="1061"/>
      <c r="C22" s="1067"/>
      <c r="D22" s="1067"/>
      <c r="E22" s="1067"/>
      <c r="F22" s="1135" t="s">
        <v>73</v>
      </c>
      <c r="G22" s="1135"/>
      <c r="H22" s="172">
        <v>6389</v>
      </c>
      <c r="I22" s="160">
        <v>45.238263824966403</v>
      </c>
      <c r="J22" s="101"/>
      <c r="K22" s="160">
        <v>42.667084050712198</v>
      </c>
      <c r="L22" s="133">
        <v>22.006573798716499</v>
      </c>
      <c r="M22" s="160">
        <v>38.548442635780297</v>
      </c>
      <c r="N22" s="160">
        <v>0.109563311942401</v>
      </c>
      <c r="O22" s="160">
        <v>68.727813429331704</v>
      </c>
      <c r="P22" s="162">
        <v>4391.0200000000004</v>
      </c>
    </row>
    <row r="23" spans="1:16" s="58" customFormat="1" ht="21.4" customHeight="1" x14ac:dyDescent="0.25">
      <c r="A23" s="1061"/>
      <c r="B23" s="1061"/>
      <c r="C23" s="1067"/>
      <c r="D23" s="1067"/>
      <c r="E23" s="1067"/>
      <c r="F23" s="1135" t="s">
        <v>465</v>
      </c>
      <c r="G23" s="1135"/>
      <c r="H23" s="172">
        <v>8018</v>
      </c>
      <c r="I23" s="160">
        <v>56.772640373858202</v>
      </c>
      <c r="J23" s="160">
        <v>79.683212771264706</v>
      </c>
      <c r="K23" s="160">
        <v>50.062359690695899</v>
      </c>
      <c r="L23" s="133">
        <v>18.782738837615401</v>
      </c>
      <c r="M23" s="160">
        <v>36.782988276378198</v>
      </c>
      <c r="N23" s="160">
        <v>9.9775505113494603E-2</v>
      </c>
      <c r="O23" s="160">
        <v>70.028934896482895</v>
      </c>
      <c r="P23" s="162">
        <v>5614.92</v>
      </c>
    </row>
    <row r="24" spans="1:16" s="58" customFormat="1" ht="21.4" customHeight="1" x14ac:dyDescent="0.25">
      <c r="A24" s="1131" t="s">
        <v>454</v>
      </c>
      <c r="B24" s="1131"/>
      <c r="C24" s="1133" t="s">
        <v>538</v>
      </c>
      <c r="D24" s="1133"/>
      <c r="E24" s="1133"/>
      <c r="F24" s="1130" t="s">
        <v>74</v>
      </c>
      <c r="G24" s="1130"/>
      <c r="H24" s="173">
        <v>1897</v>
      </c>
      <c r="I24" s="161">
        <v>13.4319903703179</v>
      </c>
      <c r="J24" s="105"/>
      <c r="K24" s="161">
        <v>69.6889826041118</v>
      </c>
      <c r="L24" s="135">
        <v>11.439114391143899</v>
      </c>
      <c r="M24" s="161">
        <v>32.299420137058497</v>
      </c>
      <c r="N24" s="161">
        <v>0.42171850289931501</v>
      </c>
      <c r="O24" s="161">
        <v>78.508170795993706</v>
      </c>
      <c r="P24" s="164">
        <v>1489.3</v>
      </c>
    </row>
    <row r="25" spans="1:16" s="58" customFormat="1" ht="22" customHeight="1" x14ac:dyDescent="0.25">
      <c r="A25" s="1131"/>
      <c r="B25" s="1131"/>
      <c r="C25" s="1133"/>
      <c r="D25" s="1133"/>
      <c r="E25" s="1133"/>
      <c r="F25" s="1130" t="s">
        <v>73</v>
      </c>
      <c r="G25" s="1130"/>
      <c r="H25" s="173">
        <v>7260</v>
      </c>
      <c r="I25" s="161">
        <v>51.405508744601001</v>
      </c>
      <c r="J25" s="105"/>
      <c r="K25" s="161">
        <v>39.8209366391185</v>
      </c>
      <c r="L25" s="135">
        <v>24.035812672176299</v>
      </c>
      <c r="M25" s="161">
        <v>39.370523415977999</v>
      </c>
      <c r="N25" s="161">
        <v>0.895316804407714</v>
      </c>
      <c r="O25" s="161">
        <v>72.130440771349896</v>
      </c>
      <c r="P25" s="164">
        <v>5236.67</v>
      </c>
    </row>
    <row r="26" spans="1:16" s="58" customFormat="1" ht="19.75" customHeight="1" x14ac:dyDescent="0.25">
      <c r="A26" s="1131"/>
      <c r="B26" s="1131"/>
      <c r="C26" s="1133"/>
      <c r="D26" s="1133"/>
      <c r="E26" s="1133"/>
      <c r="F26" s="1130" t="s">
        <v>465</v>
      </c>
      <c r="G26" s="1130"/>
      <c r="H26" s="173">
        <v>9157</v>
      </c>
      <c r="I26" s="161">
        <v>64.837499114918899</v>
      </c>
      <c r="J26" s="161">
        <v>79.283608168614194</v>
      </c>
      <c r="K26" s="161">
        <v>46.008518073604897</v>
      </c>
      <c r="L26" s="135">
        <v>21.426231298460198</v>
      </c>
      <c r="M26" s="161">
        <v>37.905645953914998</v>
      </c>
      <c r="N26" s="161">
        <v>0.79720432456044599</v>
      </c>
      <c r="O26" s="161">
        <v>73.451676313202995</v>
      </c>
      <c r="P26" s="164">
        <v>6725.97</v>
      </c>
    </row>
    <row r="27" spans="1:16" s="58" customFormat="1" ht="21.4" customHeight="1" x14ac:dyDescent="0.25">
      <c r="A27" s="1061" t="s">
        <v>539</v>
      </c>
      <c r="B27" s="1061"/>
      <c r="C27" s="1067" t="s">
        <v>540</v>
      </c>
      <c r="D27" s="1067"/>
      <c r="E27" s="1067"/>
      <c r="F27" s="1136" t="s">
        <v>74</v>
      </c>
      <c r="G27" s="1136"/>
      <c r="H27" s="163">
        <v>322</v>
      </c>
      <c r="I27" s="159">
        <v>2.2799688451462199</v>
      </c>
      <c r="J27" s="103"/>
      <c r="K27" s="159">
        <v>10.559006211180099</v>
      </c>
      <c r="L27" s="134">
        <v>42.546583850931697</v>
      </c>
      <c r="M27" s="159">
        <v>46.748447204968897</v>
      </c>
      <c r="N27" s="159">
        <v>4.3478260869565197</v>
      </c>
      <c r="O27" s="159">
        <v>98.944099378882001</v>
      </c>
      <c r="P27" s="163">
        <v>318.60000000000002</v>
      </c>
    </row>
    <row r="28" spans="1:16" s="58" customFormat="1" ht="21.4" customHeight="1" x14ac:dyDescent="0.25">
      <c r="A28" s="1061"/>
      <c r="B28" s="1061"/>
      <c r="C28" s="1067"/>
      <c r="D28" s="1067"/>
      <c r="E28" s="1067"/>
      <c r="F28" s="1136" t="s">
        <v>73</v>
      </c>
      <c r="G28" s="1136"/>
      <c r="H28" s="174">
        <v>2431</v>
      </c>
      <c r="I28" s="159">
        <v>17.213056715995201</v>
      </c>
      <c r="J28" s="103"/>
      <c r="K28" s="159">
        <v>9.6256684491978604</v>
      </c>
      <c r="L28" s="134">
        <v>47.922665569724401</v>
      </c>
      <c r="M28" s="159">
        <v>47.871657754010698</v>
      </c>
      <c r="N28" s="159">
        <v>13.039901275195399</v>
      </c>
      <c r="O28" s="159">
        <v>96.605100781571394</v>
      </c>
      <c r="P28" s="163">
        <v>2348.4699999999998</v>
      </c>
    </row>
    <row r="29" spans="1:16" s="58" customFormat="1" ht="21.4" customHeight="1" x14ac:dyDescent="0.25">
      <c r="A29" s="1061"/>
      <c r="B29" s="1061"/>
      <c r="C29" s="1067"/>
      <c r="D29" s="1067"/>
      <c r="E29" s="1067"/>
      <c r="F29" s="1136" t="s">
        <v>465</v>
      </c>
      <c r="G29" s="1136"/>
      <c r="H29" s="174">
        <v>2753</v>
      </c>
      <c r="I29" s="159">
        <v>19.493025561141401</v>
      </c>
      <c r="J29" s="159">
        <v>88.303668725027194</v>
      </c>
      <c r="K29" s="159">
        <v>9.7348347257537196</v>
      </c>
      <c r="L29" s="134">
        <v>47.293861242281103</v>
      </c>
      <c r="M29" s="159">
        <v>47.7402833272793</v>
      </c>
      <c r="N29" s="159">
        <v>12.023247366509301</v>
      </c>
      <c r="O29" s="159">
        <v>96.878677806029799</v>
      </c>
      <c r="P29" s="163">
        <v>2667.07</v>
      </c>
    </row>
    <row r="30" spans="1:16" s="58" customFormat="1" ht="21.4" customHeight="1" x14ac:dyDescent="0.25">
      <c r="A30" s="1061"/>
      <c r="B30" s="1061"/>
      <c r="C30" s="1067" t="s">
        <v>541</v>
      </c>
      <c r="D30" s="1067"/>
      <c r="E30" s="1067"/>
      <c r="F30" s="1135" t="s">
        <v>74</v>
      </c>
      <c r="G30" s="1135"/>
      <c r="H30" s="162">
        <v>33</v>
      </c>
      <c r="I30" s="160">
        <v>0.23366140338454999</v>
      </c>
      <c r="J30" s="101"/>
      <c r="K30" s="160">
        <v>9.0909090909090899</v>
      </c>
      <c r="L30" s="133">
        <v>42.424242424242401</v>
      </c>
      <c r="M30" s="160">
        <v>47.212121212121197</v>
      </c>
      <c r="N30" s="160">
        <v>6.0606060606060597</v>
      </c>
      <c r="O30" s="160">
        <v>96.969696969696997</v>
      </c>
      <c r="P30" s="162">
        <v>32</v>
      </c>
    </row>
    <row r="31" spans="1:16" s="58" customFormat="1" ht="21.4" customHeight="1" x14ac:dyDescent="0.25">
      <c r="A31" s="1061"/>
      <c r="B31" s="1061"/>
      <c r="C31" s="1067"/>
      <c r="D31" s="1067"/>
      <c r="E31" s="1067"/>
      <c r="F31" s="1135" t="s">
        <v>73</v>
      </c>
      <c r="G31" s="1135"/>
      <c r="H31" s="172">
        <v>683</v>
      </c>
      <c r="I31" s="160">
        <v>4.8360829852014398</v>
      </c>
      <c r="J31" s="101"/>
      <c r="K31" s="160">
        <v>13.616398243045399</v>
      </c>
      <c r="L31" s="133">
        <v>45.827232796486101</v>
      </c>
      <c r="M31" s="160">
        <v>47.155197657393899</v>
      </c>
      <c r="N31" s="160">
        <v>27.964860907759899</v>
      </c>
      <c r="O31" s="160">
        <v>92.035139092240101</v>
      </c>
      <c r="P31" s="162">
        <v>628.6</v>
      </c>
    </row>
    <row r="32" spans="1:16" s="58" customFormat="1" ht="21.4" customHeight="1" x14ac:dyDescent="0.25">
      <c r="A32" s="1061"/>
      <c r="B32" s="1061"/>
      <c r="C32" s="1067"/>
      <c r="D32" s="1067"/>
      <c r="E32" s="1067"/>
      <c r="F32" s="1135" t="s">
        <v>465</v>
      </c>
      <c r="G32" s="1135"/>
      <c r="H32" s="172">
        <v>716</v>
      </c>
      <c r="I32" s="160">
        <v>5.0697443885859901</v>
      </c>
      <c r="J32" s="160">
        <v>95.391061452513995</v>
      </c>
      <c r="K32" s="160">
        <v>13.407821229050301</v>
      </c>
      <c r="L32" s="133">
        <v>45.670391061452499</v>
      </c>
      <c r="M32" s="160">
        <v>47.157821229050299</v>
      </c>
      <c r="N32" s="160">
        <v>26.9553072625698</v>
      </c>
      <c r="O32" s="160">
        <v>92.262569832402207</v>
      </c>
      <c r="P32" s="162">
        <v>660.6</v>
      </c>
    </row>
    <row r="33" spans="1:17" s="58" customFormat="1" ht="21.4" customHeight="1" x14ac:dyDescent="0.25">
      <c r="A33" s="1061"/>
      <c r="B33" s="1061"/>
      <c r="C33" s="1067" t="s">
        <v>542</v>
      </c>
      <c r="D33" s="1067"/>
      <c r="E33" s="1067"/>
      <c r="F33" s="1136" t="s">
        <v>74</v>
      </c>
      <c r="G33" s="1136"/>
      <c r="H33" s="163"/>
      <c r="I33" s="159"/>
      <c r="J33" s="103"/>
      <c r="K33" s="159"/>
      <c r="L33" s="134"/>
      <c r="M33" s="159"/>
      <c r="N33" s="159" t="s">
        <v>466</v>
      </c>
      <c r="O33" s="159"/>
      <c r="P33" s="163"/>
    </row>
    <row r="34" spans="1:17" s="58" customFormat="1" ht="21.4" customHeight="1" x14ac:dyDescent="0.25">
      <c r="A34" s="1061"/>
      <c r="B34" s="1061"/>
      <c r="C34" s="1067"/>
      <c r="D34" s="1067"/>
      <c r="E34" s="1067"/>
      <c r="F34" s="1136" t="s">
        <v>73</v>
      </c>
      <c r="G34" s="1136"/>
      <c r="H34" s="174">
        <v>3</v>
      </c>
      <c r="I34" s="159">
        <v>2.12419457622318E-2</v>
      </c>
      <c r="J34" s="103"/>
      <c r="K34" s="159">
        <v>0</v>
      </c>
      <c r="L34" s="134">
        <v>66.6666666666667</v>
      </c>
      <c r="M34" s="159">
        <v>52</v>
      </c>
      <c r="N34" s="159">
        <v>33.3333333333333</v>
      </c>
      <c r="O34" s="159">
        <v>93.3333333333333</v>
      </c>
      <c r="P34" s="163">
        <v>2.8</v>
      </c>
    </row>
    <row r="35" spans="1:17" s="58" customFormat="1" ht="21.4" customHeight="1" x14ac:dyDescent="0.25">
      <c r="A35" s="1061"/>
      <c r="B35" s="1061"/>
      <c r="C35" s="1067"/>
      <c r="D35" s="1067"/>
      <c r="E35" s="1067"/>
      <c r="F35" s="1136" t="s">
        <v>465</v>
      </c>
      <c r="G35" s="1136"/>
      <c r="H35" s="174">
        <v>3</v>
      </c>
      <c r="I35" s="159">
        <v>2.12419457622318E-2</v>
      </c>
      <c r="J35" s="159">
        <v>100</v>
      </c>
      <c r="K35" s="159">
        <v>0</v>
      </c>
      <c r="L35" s="134">
        <v>66.6666666666667</v>
      </c>
      <c r="M35" s="159">
        <v>52</v>
      </c>
      <c r="N35" s="159">
        <v>33.3333333333333</v>
      </c>
      <c r="O35" s="159">
        <v>93.3333333333333</v>
      </c>
      <c r="P35" s="163">
        <v>2.8</v>
      </c>
    </row>
    <row r="36" spans="1:17" s="58" customFormat="1" ht="21.4" customHeight="1" x14ac:dyDescent="0.25">
      <c r="A36" s="1131" t="s">
        <v>454</v>
      </c>
      <c r="B36" s="1131"/>
      <c r="C36" s="1133" t="s">
        <v>543</v>
      </c>
      <c r="D36" s="1133"/>
      <c r="E36" s="1133"/>
      <c r="F36" s="1130" t="s">
        <v>74</v>
      </c>
      <c r="G36" s="1130"/>
      <c r="H36" s="173">
        <v>355</v>
      </c>
      <c r="I36" s="161">
        <v>2.5136302485307702</v>
      </c>
      <c r="J36" s="105"/>
      <c r="K36" s="161">
        <v>10.422535211267601</v>
      </c>
      <c r="L36" s="135">
        <v>42.535211267605597</v>
      </c>
      <c r="M36" s="161">
        <v>46.791549295774701</v>
      </c>
      <c r="N36" s="161">
        <v>4.5070422535211296</v>
      </c>
      <c r="O36" s="161">
        <v>98.760563380281695</v>
      </c>
      <c r="P36" s="164">
        <v>350.6</v>
      </c>
    </row>
    <row r="37" spans="1:17" s="58" customFormat="1" ht="25.5" customHeight="1" x14ac:dyDescent="0.25">
      <c r="A37" s="1131"/>
      <c r="B37" s="1131"/>
      <c r="C37" s="1133"/>
      <c r="D37" s="1133"/>
      <c r="E37" s="1133"/>
      <c r="F37" s="1130" t="s">
        <v>73</v>
      </c>
      <c r="G37" s="1130"/>
      <c r="H37" s="173">
        <v>3117</v>
      </c>
      <c r="I37" s="161">
        <v>22.0703816469589</v>
      </c>
      <c r="J37" s="105"/>
      <c r="K37" s="161">
        <v>10.490856592877799</v>
      </c>
      <c r="L37" s="135">
        <v>47.481552775104298</v>
      </c>
      <c r="M37" s="161">
        <v>47.718639717677299</v>
      </c>
      <c r="N37" s="161">
        <v>16.329804299005499</v>
      </c>
      <c r="O37" s="161">
        <v>95.600577478344604</v>
      </c>
      <c r="P37" s="164">
        <v>2979.87</v>
      </c>
    </row>
    <row r="38" spans="1:17" s="58" customFormat="1" ht="28.5" customHeight="1" x14ac:dyDescent="0.25">
      <c r="A38" s="1131"/>
      <c r="B38" s="1131"/>
      <c r="C38" s="1133"/>
      <c r="D38" s="1133"/>
      <c r="E38" s="1133"/>
      <c r="F38" s="1130" t="s">
        <v>465</v>
      </c>
      <c r="G38" s="1130"/>
      <c r="H38" s="173">
        <v>3472</v>
      </c>
      <c r="I38" s="161">
        <v>24.584011895489599</v>
      </c>
      <c r="J38" s="161">
        <v>89.775345622119801</v>
      </c>
      <c r="K38" s="161">
        <v>10.4838709677419</v>
      </c>
      <c r="L38" s="135">
        <v>46.975806451612897</v>
      </c>
      <c r="M38" s="161">
        <v>47.623847926267302</v>
      </c>
      <c r="N38" s="161">
        <v>15.1209677419355</v>
      </c>
      <c r="O38" s="161">
        <v>95.923675115207402</v>
      </c>
      <c r="P38" s="164">
        <v>3330.47</v>
      </c>
    </row>
    <row r="39" spans="1:17" s="58" customFormat="1" ht="21.4" customHeight="1" x14ac:dyDescent="0.25">
      <c r="A39" s="1061" t="s">
        <v>544</v>
      </c>
      <c r="B39" s="1061"/>
      <c r="C39" s="1067" t="s">
        <v>545</v>
      </c>
      <c r="D39" s="1067"/>
      <c r="E39" s="1067"/>
      <c r="F39" s="1135" t="s">
        <v>74</v>
      </c>
      <c r="G39" s="1135"/>
      <c r="H39" s="162">
        <v>219</v>
      </c>
      <c r="I39" s="160">
        <v>1.5506620406429199</v>
      </c>
      <c r="J39" s="101"/>
      <c r="K39" s="160">
        <v>15.525114155251099</v>
      </c>
      <c r="L39" s="133">
        <v>42.009132420091298</v>
      </c>
      <c r="M39" s="160">
        <v>45.657534246575302</v>
      </c>
      <c r="N39" s="160">
        <v>7.3059360730593603</v>
      </c>
      <c r="O39" s="160">
        <v>98.027397260274</v>
      </c>
      <c r="P39" s="162">
        <v>214.68</v>
      </c>
    </row>
    <row r="40" spans="1:17" s="58" customFormat="1" ht="21.4" customHeight="1" x14ac:dyDescent="0.25">
      <c r="A40" s="1061"/>
      <c r="B40" s="1061"/>
      <c r="C40" s="1067"/>
      <c r="D40" s="1067"/>
      <c r="E40" s="1067"/>
      <c r="F40" s="1135" t="s">
        <v>73</v>
      </c>
      <c r="G40" s="1135"/>
      <c r="H40" s="172">
        <v>306</v>
      </c>
      <c r="I40" s="160">
        <v>2.16667846774765</v>
      </c>
      <c r="J40" s="101"/>
      <c r="K40" s="160">
        <v>13.398692810457501</v>
      </c>
      <c r="L40" s="133">
        <v>49.346405228758201</v>
      </c>
      <c r="M40" s="160">
        <v>47.232026143790897</v>
      </c>
      <c r="N40" s="160">
        <v>17.320261437908499</v>
      </c>
      <c r="O40" s="160">
        <v>94.542483660130699</v>
      </c>
      <c r="P40" s="162">
        <v>289.3</v>
      </c>
    </row>
    <row r="41" spans="1:17" s="58" customFormat="1" ht="32.25" customHeight="1" x14ac:dyDescent="0.25">
      <c r="A41" s="1061"/>
      <c r="B41" s="1061"/>
      <c r="C41" s="1067"/>
      <c r="D41" s="1067"/>
      <c r="E41" s="1067"/>
      <c r="F41" s="1135" t="s">
        <v>465</v>
      </c>
      <c r="G41" s="1135"/>
      <c r="H41" s="172">
        <v>525</v>
      </c>
      <c r="I41" s="160">
        <v>3.7173405083905702</v>
      </c>
      <c r="J41" s="160">
        <v>58.285714285714299</v>
      </c>
      <c r="K41" s="160">
        <v>14.285714285714301</v>
      </c>
      <c r="L41" s="133">
        <v>46.285714285714299</v>
      </c>
      <c r="M41" s="160">
        <v>46.575238095238099</v>
      </c>
      <c r="N41" s="160">
        <v>13.1428571428571</v>
      </c>
      <c r="O41" s="160">
        <v>95.996190476190506</v>
      </c>
      <c r="P41" s="162">
        <v>503.98</v>
      </c>
    </row>
    <row r="42" spans="1:17" s="58" customFormat="1" ht="21.4" customHeight="1" x14ac:dyDescent="0.25">
      <c r="A42" s="1131" t="s">
        <v>454</v>
      </c>
      <c r="B42" s="1131"/>
      <c r="C42" s="1133" t="s">
        <v>546</v>
      </c>
      <c r="D42" s="1133"/>
      <c r="E42" s="1133"/>
      <c r="F42" s="1130" t="s">
        <v>74</v>
      </c>
      <c r="G42" s="1130"/>
      <c r="H42" s="173">
        <v>219</v>
      </c>
      <c r="I42" s="161">
        <v>1.5506620406429199</v>
      </c>
      <c r="J42" s="105"/>
      <c r="K42" s="161">
        <v>15.525114155251099</v>
      </c>
      <c r="L42" s="135">
        <v>42.009132420091298</v>
      </c>
      <c r="M42" s="161">
        <v>45.657534246575302</v>
      </c>
      <c r="N42" s="161">
        <v>7.3059360730593603</v>
      </c>
      <c r="O42" s="161">
        <v>98.027397260274</v>
      </c>
      <c r="P42" s="164">
        <v>214.68</v>
      </c>
    </row>
    <row r="43" spans="1:17" s="58" customFormat="1" ht="22" customHeight="1" x14ac:dyDescent="0.25">
      <c r="A43" s="1131"/>
      <c r="B43" s="1131"/>
      <c r="C43" s="1133"/>
      <c r="D43" s="1133"/>
      <c r="E43" s="1133"/>
      <c r="F43" s="1130" t="s">
        <v>73</v>
      </c>
      <c r="G43" s="1130"/>
      <c r="H43" s="173">
        <v>306</v>
      </c>
      <c r="I43" s="161">
        <v>2.16667846774765</v>
      </c>
      <c r="J43" s="105"/>
      <c r="K43" s="161">
        <v>13.398692810457501</v>
      </c>
      <c r="L43" s="135">
        <v>49.346405228758201</v>
      </c>
      <c r="M43" s="161">
        <v>47.232026143790897</v>
      </c>
      <c r="N43" s="161">
        <v>17.320261437908499</v>
      </c>
      <c r="O43" s="161">
        <v>94.542483660130699</v>
      </c>
      <c r="P43" s="164">
        <v>289.3</v>
      </c>
    </row>
    <row r="44" spans="1:17" s="58" customFormat="1" ht="19.75" customHeight="1" x14ac:dyDescent="0.25">
      <c r="A44" s="1132"/>
      <c r="B44" s="1132"/>
      <c r="C44" s="1134"/>
      <c r="D44" s="1134"/>
      <c r="E44" s="1134"/>
      <c r="F44" s="1130" t="s">
        <v>465</v>
      </c>
      <c r="G44" s="1130"/>
      <c r="H44" s="173">
        <v>525</v>
      </c>
      <c r="I44" s="161">
        <v>3.7173405083905702</v>
      </c>
      <c r="J44" s="161">
        <v>58.285714285714299</v>
      </c>
      <c r="K44" s="161">
        <v>14.285714285714301</v>
      </c>
      <c r="L44" s="135">
        <v>46.285714285714299</v>
      </c>
      <c r="M44" s="161">
        <v>46.575238095238099</v>
      </c>
      <c r="N44" s="161">
        <v>13.1428571428571</v>
      </c>
      <c r="O44" s="161">
        <v>95.996190476190506</v>
      </c>
      <c r="P44" s="164">
        <v>503.98</v>
      </c>
    </row>
    <row r="45" spans="1:17" s="58" customFormat="1" ht="21.4" customHeight="1" x14ac:dyDescent="0.25">
      <c r="A45" s="1120" t="s">
        <v>514</v>
      </c>
      <c r="B45" s="1121"/>
      <c r="C45" s="1121"/>
      <c r="D45" s="1121"/>
      <c r="E45" s="1122"/>
      <c r="F45" s="1129" t="s">
        <v>74</v>
      </c>
      <c r="G45" s="1130"/>
      <c r="H45" s="173">
        <v>2982</v>
      </c>
      <c r="I45" s="161">
        <v>21.1144940876584</v>
      </c>
      <c r="J45" s="105"/>
      <c r="K45" s="161">
        <v>46.881287726358103</v>
      </c>
      <c r="L45" s="135">
        <v>26.0898725687458</v>
      </c>
      <c r="M45" s="161">
        <v>38.330650570087201</v>
      </c>
      <c r="N45" s="161">
        <v>1.3413816230717599</v>
      </c>
      <c r="O45" s="161">
        <v>86.035546613011405</v>
      </c>
      <c r="P45" s="164">
        <v>2565.58</v>
      </c>
    </row>
    <row r="46" spans="1:17" s="58" customFormat="1" ht="22" customHeight="1" x14ac:dyDescent="0.25">
      <c r="A46" s="1123"/>
      <c r="B46" s="1124"/>
      <c r="C46" s="1124"/>
      <c r="D46" s="1124"/>
      <c r="E46" s="1125"/>
      <c r="F46" s="1129" t="s">
        <v>73</v>
      </c>
      <c r="G46" s="1130"/>
      <c r="H46" s="173">
        <v>11141</v>
      </c>
      <c r="I46" s="161">
        <v>78.8855059123416</v>
      </c>
      <c r="J46" s="105"/>
      <c r="K46" s="161">
        <v>29.2523112826497</v>
      </c>
      <c r="L46" s="135">
        <v>32.797773987972398</v>
      </c>
      <c r="M46" s="161">
        <v>42.411901983663903</v>
      </c>
      <c r="N46" s="161">
        <v>5.6278610537653702</v>
      </c>
      <c r="O46" s="161">
        <v>80.458127636657395</v>
      </c>
      <c r="P46" s="164">
        <v>8963.84</v>
      </c>
    </row>
    <row r="47" spans="1:17" s="58" customFormat="1" ht="19.75" customHeight="1" x14ac:dyDescent="0.25">
      <c r="A47" s="1126"/>
      <c r="B47" s="1127"/>
      <c r="C47" s="1127"/>
      <c r="D47" s="1127"/>
      <c r="E47" s="1128"/>
      <c r="F47" s="1129" t="s">
        <v>465</v>
      </c>
      <c r="G47" s="1130"/>
      <c r="H47" s="173">
        <v>14123</v>
      </c>
      <c r="I47" s="161">
        <v>100</v>
      </c>
      <c r="J47" s="161">
        <v>78.8855059123416</v>
      </c>
      <c r="K47" s="161">
        <v>32.974580471571201</v>
      </c>
      <c r="L47" s="135">
        <v>31.381434539403799</v>
      </c>
      <c r="M47" s="161">
        <v>41.550166395241803</v>
      </c>
      <c r="N47" s="161">
        <v>4.7227926078028704</v>
      </c>
      <c r="O47" s="161">
        <v>81.635771436663603</v>
      </c>
      <c r="P47" s="164">
        <v>11529.42</v>
      </c>
    </row>
    <row r="48" spans="1:17" s="58" customFormat="1" ht="19.75" customHeight="1" x14ac:dyDescent="0.25">
      <c r="A48" s="124"/>
      <c r="B48" s="124"/>
      <c r="C48" s="124"/>
      <c r="D48" s="124"/>
      <c r="E48" s="124"/>
      <c r="F48" s="125"/>
      <c r="G48" s="125"/>
      <c r="H48" s="126"/>
      <c r="I48" s="127"/>
      <c r="J48" s="127"/>
      <c r="K48" s="127"/>
      <c r="L48" s="127"/>
      <c r="M48" s="127"/>
      <c r="N48" s="127"/>
      <c r="O48" s="127"/>
      <c r="P48" s="127"/>
      <c r="Q48" s="128"/>
    </row>
    <row r="49" spans="1:17" s="58" customFormat="1" ht="19.75" customHeight="1" x14ac:dyDescent="0.25">
      <c r="A49" s="319" t="s">
        <v>1007</v>
      </c>
      <c r="B49" s="124"/>
      <c r="C49" s="124"/>
      <c r="D49" s="124"/>
      <c r="E49" s="124"/>
      <c r="F49" s="125"/>
      <c r="G49" s="125"/>
      <c r="H49" s="126"/>
      <c r="I49" s="127"/>
      <c r="J49" s="127"/>
      <c r="K49" s="127"/>
      <c r="L49" s="127"/>
      <c r="M49" s="127"/>
      <c r="N49" s="127"/>
      <c r="O49" s="127"/>
      <c r="P49" s="127"/>
      <c r="Q49" s="128"/>
    </row>
    <row r="50" spans="1:17" s="58" customFormat="1" ht="19.75" customHeight="1" x14ac:dyDescent="0.25">
      <c r="A50" s="124"/>
      <c r="B50" s="124"/>
      <c r="C50" s="124"/>
      <c r="D50" s="124"/>
      <c r="E50" s="124"/>
      <c r="F50" s="125"/>
      <c r="G50" s="125"/>
      <c r="H50" s="126"/>
      <c r="I50" s="127"/>
      <c r="J50" s="127"/>
      <c r="K50" s="127"/>
      <c r="L50" s="127"/>
      <c r="M50" s="127"/>
      <c r="N50" s="127"/>
      <c r="O50" s="127"/>
      <c r="P50" s="127"/>
      <c r="Q50" s="128"/>
    </row>
    <row r="51" spans="1:17" s="58" customFormat="1" ht="19.75" customHeight="1" x14ac:dyDescent="0.25">
      <c r="A51" s="1068" t="s">
        <v>660</v>
      </c>
      <c r="B51" s="1068"/>
      <c r="C51" s="1068"/>
      <c r="D51" s="1068"/>
      <c r="E51" s="1068"/>
      <c r="F51" s="1068"/>
      <c r="G51" s="1068"/>
      <c r="H51" s="1068"/>
      <c r="I51" s="1068"/>
      <c r="J51" s="1068"/>
      <c r="K51" s="1068"/>
      <c r="L51" s="1068"/>
      <c r="M51" s="1068"/>
      <c r="N51" s="1068"/>
      <c r="O51" s="1068"/>
      <c r="P51" s="1068"/>
      <c r="Q51" s="128"/>
    </row>
    <row r="52" spans="1:17" s="58" customFormat="1" ht="19.75" customHeight="1" x14ac:dyDescent="0.25">
      <c r="A52" s="199" t="s">
        <v>335</v>
      </c>
      <c r="B52" s="124"/>
      <c r="C52" s="124"/>
      <c r="D52" s="124"/>
      <c r="E52" s="124"/>
      <c r="F52" s="125"/>
      <c r="G52" s="125"/>
      <c r="H52" s="126"/>
      <c r="I52" s="127"/>
      <c r="J52" s="127"/>
      <c r="K52" s="127"/>
      <c r="L52" s="127"/>
      <c r="M52" s="127"/>
      <c r="N52" s="127"/>
      <c r="O52" s="127"/>
      <c r="P52" s="127"/>
      <c r="Q52" s="128"/>
    </row>
    <row r="53" spans="1:17" s="58" customFormat="1" ht="19.75" customHeight="1" x14ac:dyDescent="0.25">
      <c r="A53" s="124"/>
      <c r="B53" s="124"/>
      <c r="C53" s="124"/>
      <c r="D53" s="124"/>
      <c r="E53" s="124"/>
      <c r="F53" s="125"/>
      <c r="G53" s="125"/>
      <c r="H53" s="126"/>
      <c r="I53" s="127"/>
      <c r="J53" s="127"/>
      <c r="K53" s="127"/>
      <c r="L53" s="127"/>
      <c r="M53" s="127"/>
      <c r="N53" s="127"/>
      <c r="O53" s="127"/>
      <c r="P53" s="127"/>
      <c r="Q53" s="128"/>
    </row>
    <row r="54" spans="1:17" s="58" customFormat="1" ht="48" customHeight="1" x14ac:dyDescent="0.25">
      <c r="A54" s="1114"/>
      <c r="B54" s="1115"/>
      <c r="C54" s="1116"/>
      <c r="D54" s="170"/>
      <c r="E54" s="1117" t="s">
        <v>455</v>
      </c>
      <c r="F54" s="1118"/>
      <c r="G54" s="136" t="s">
        <v>456</v>
      </c>
      <c r="H54" s="171" t="s">
        <v>457</v>
      </c>
      <c r="I54" s="132" t="s">
        <v>458</v>
      </c>
      <c r="J54" s="171" t="s">
        <v>459</v>
      </c>
      <c r="K54" s="171" t="s">
        <v>460</v>
      </c>
      <c r="L54" s="132" t="s">
        <v>461</v>
      </c>
      <c r="M54" s="171" t="s">
        <v>462</v>
      </c>
      <c r="N54" s="171" t="s">
        <v>463</v>
      </c>
    </row>
    <row r="55" spans="1:17" s="58" customFormat="1" ht="21.4" customHeight="1" x14ac:dyDescent="0.25">
      <c r="A55" s="1093" t="s">
        <v>530</v>
      </c>
      <c r="B55" s="1089" t="s">
        <v>70</v>
      </c>
      <c r="C55" s="1089"/>
      <c r="D55" s="137" t="s">
        <v>74</v>
      </c>
      <c r="E55" s="1119">
        <v>511</v>
      </c>
      <c r="F55" s="1119"/>
      <c r="G55" s="160">
        <v>3.6182114281668198</v>
      </c>
      <c r="H55" s="101"/>
      <c r="I55" s="133">
        <v>0.97847358121330696</v>
      </c>
      <c r="J55" s="160">
        <v>62.230919765166298</v>
      </c>
      <c r="K55" s="160">
        <v>51.702544031311199</v>
      </c>
      <c r="L55" s="160" t="s">
        <v>466</v>
      </c>
      <c r="M55" s="160">
        <v>100</v>
      </c>
      <c r="N55" s="162">
        <v>511</v>
      </c>
    </row>
    <row r="56" spans="1:17" s="58" customFormat="1" ht="21.4" customHeight="1" x14ac:dyDescent="0.25">
      <c r="A56" s="1066"/>
      <c r="B56" s="1067"/>
      <c r="C56" s="1067"/>
      <c r="D56" s="166" t="s">
        <v>73</v>
      </c>
      <c r="E56" s="1110">
        <v>458</v>
      </c>
      <c r="F56" s="1110"/>
      <c r="G56" s="160">
        <v>3.2429370530340602</v>
      </c>
      <c r="H56" s="101"/>
      <c r="I56" s="133">
        <v>0</v>
      </c>
      <c r="J56" s="160">
        <v>60.698689956331897</v>
      </c>
      <c r="K56" s="160">
        <v>51.286026200873401</v>
      </c>
      <c r="L56" s="160" t="s">
        <v>466</v>
      </c>
      <c r="M56" s="160">
        <v>100</v>
      </c>
      <c r="N56" s="162">
        <v>458</v>
      </c>
    </row>
    <row r="57" spans="1:17" s="58" customFormat="1" ht="21.4" customHeight="1" x14ac:dyDescent="0.25">
      <c r="A57" s="1066"/>
      <c r="B57" s="1067"/>
      <c r="C57" s="1067"/>
      <c r="D57" s="166" t="s">
        <v>465</v>
      </c>
      <c r="E57" s="1110">
        <v>969</v>
      </c>
      <c r="F57" s="1110"/>
      <c r="G57" s="160">
        <v>6.8611484812008801</v>
      </c>
      <c r="H57" s="160">
        <v>47.265221878224999</v>
      </c>
      <c r="I57" s="133">
        <v>0.51599587203302399</v>
      </c>
      <c r="J57" s="160">
        <v>61.506707946336398</v>
      </c>
      <c r="K57" s="160">
        <v>51.505675954592398</v>
      </c>
      <c r="L57" s="160" t="s">
        <v>466</v>
      </c>
      <c r="M57" s="160">
        <v>100</v>
      </c>
      <c r="N57" s="162">
        <v>969</v>
      </c>
    </row>
    <row r="58" spans="1:17" s="58" customFormat="1" ht="21.4" customHeight="1" x14ac:dyDescent="0.25">
      <c r="A58" s="1090"/>
      <c r="B58" s="1064" t="s">
        <v>547</v>
      </c>
      <c r="C58" s="1064"/>
      <c r="D58" s="168" t="s">
        <v>74</v>
      </c>
      <c r="E58" s="1109">
        <v>511</v>
      </c>
      <c r="F58" s="1109"/>
      <c r="G58" s="161">
        <v>3.6182114281668198</v>
      </c>
      <c r="H58" s="105"/>
      <c r="I58" s="135">
        <v>0.97847358121330696</v>
      </c>
      <c r="J58" s="161">
        <v>62.230919765166298</v>
      </c>
      <c r="K58" s="161">
        <v>51.702544031311199</v>
      </c>
      <c r="L58" s="161" t="s">
        <v>466</v>
      </c>
      <c r="M58" s="161">
        <v>100</v>
      </c>
      <c r="N58" s="164">
        <v>511</v>
      </c>
    </row>
    <row r="59" spans="1:17" s="58" customFormat="1" ht="22" customHeight="1" x14ac:dyDescent="0.25">
      <c r="A59" s="1090"/>
      <c r="B59" s="1064"/>
      <c r="C59" s="1064"/>
      <c r="D59" s="168" t="s">
        <v>73</v>
      </c>
      <c r="E59" s="1109">
        <v>458</v>
      </c>
      <c r="F59" s="1109"/>
      <c r="G59" s="161">
        <v>3.2429370530340602</v>
      </c>
      <c r="H59" s="105"/>
      <c r="I59" s="135">
        <v>0</v>
      </c>
      <c r="J59" s="161">
        <v>60.698689956331897</v>
      </c>
      <c r="K59" s="161">
        <v>51.286026200873401</v>
      </c>
      <c r="L59" s="161" t="s">
        <v>466</v>
      </c>
      <c r="M59" s="161">
        <v>100</v>
      </c>
      <c r="N59" s="164">
        <v>458</v>
      </c>
    </row>
    <row r="60" spans="1:17" s="58" customFormat="1" ht="19.75" customHeight="1" x14ac:dyDescent="0.25">
      <c r="A60" s="1090"/>
      <c r="B60" s="1064"/>
      <c r="C60" s="1064"/>
      <c r="D60" s="168" t="s">
        <v>465</v>
      </c>
      <c r="E60" s="1109">
        <v>969</v>
      </c>
      <c r="F60" s="1109"/>
      <c r="G60" s="161">
        <v>6.8611484812008801</v>
      </c>
      <c r="H60" s="161">
        <v>47.265221878224999</v>
      </c>
      <c r="I60" s="135">
        <v>0.51599587203302399</v>
      </c>
      <c r="J60" s="161">
        <v>61.506707946336398</v>
      </c>
      <c r="K60" s="161">
        <v>51.505675954592398</v>
      </c>
      <c r="L60" s="161" t="s">
        <v>466</v>
      </c>
      <c r="M60" s="161">
        <v>100</v>
      </c>
      <c r="N60" s="164">
        <v>969</v>
      </c>
    </row>
    <row r="61" spans="1:17" s="58" customFormat="1" ht="21.4" customHeight="1" x14ac:dyDescent="0.25">
      <c r="A61" s="1066" t="s">
        <v>535</v>
      </c>
      <c r="B61" s="1067" t="s">
        <v>70</v>
      </c>
      <c r="C61" s="1067"/>
      <c r="D61" s="165" t="s">
        <v>74</v>
      </c>
      <c r="E61" s="1113">
        <v>231</v>
      </c>
      <c r="F61" s="1113"/>
      <c r="G61" s="159">
        <v>1.6356298236918501</v>
      </c>
      <c r="H61" s="103"/>
      <c r="I61" s="134">
        <v>7.3593073593073601</v>
      </c>
      <c r="J61" s="159">
        <v>48.917748917748902</v>
      </c>
      <c r="K61" s="159">
        <v>48.696969696969703</v>
      </c>
      <c r="L61" s="134">
        <v>3.0303030303030298</v>
      </c>
      <c r="M61" s="159">
        <v>99.264069264069306</v>
      </c>
      <c r="N61" s="163">
        <v>229.3</v>
      </c>
    </row>
    <row r="62" spans="1:17" s="58" customFormat="1" ht="21.4" customHeight="1" x14ac:dyDescent="0.25">
      <c r="A62" s="1066"/>
      <c r="B62" s="1067"/>
      <c r="C62" s="1067"/>
      <c r="D62" s="165" t="s">
        <v>73</v>
      </c>
      <c r="E62" s="1111">
        <v>782</v>
      </c>
      <c r="F62" s="1111"/>
      <c r="G62" s="159">
        <v>5.5370671953550898</v>
      </c>
      <c r="H62" s="103"/>
      <c r="I62" s="134">
        <v>14.4501278772379</v>
      </c>
      <c r="J62" s="159">
        <v>41.687979539641901</v>
      </c>
      <c r="K62" s="159">
        <v>46.434782608695699</v>
      </c>
      <c r="L62" s="134">
        <v>7.4168797953964196</v>
      </c>
      <c r="M62" s="159">
        <v>97.352941176470594</v>
      </c>
      <c r="N62" s="163">
        <v>761.3</v>
      </c>
    </row>
    <row r="63" spans="1:17" s="58" customFormat="1" ht="21.4" customHeight="1" x14ac:dyDescent="0.25">
      <c r="A63" s="1066"/>
      <c r="B63" s="1067"/>
      <c r="C63" s="1067"/>
      <c r="D63" s="165" t="s">
        <v>465</v>
      </c>
      <c r="E63" s="1111">
        <v>1013</v>
      </c>
      <c r="F63" s="1111"/>
      <c r="G63" s="159">
        <v>7.1726970190469501</v>
      </c>
      <c r="H63" s="159">
        <v>77.196446199407703</v>
      </c>
      <c r="I63" s="134">
        <v>12.8331688055281</v>
      </c>
      <c r="J63" s="159">
        <v>43.336623889437298</v>
      </c>
      <c r="K63" s="159">
        <v>46.950641658440297</v>
      </c>
      <c r="L63" s="134">
        <v>6.4165844027640704</v>
      </c>
      <c r="M63" s="159">
        <v>97.788746298124394</v>
      </c>
      <c r="N63" s="163">
        <v>990.6</v>
      </c>
    </row>
    <row r="64" spans="1:17" s="58" customFormat="1" ht="21.4" customHeight="1" x14ac:dyDescent="0.25">
      <c r="A64" s="1066"/>
      <c r="B64" s="1067" t="s">
        <v>471</v>
      </c>
      <c r="C64" s="1067"/>
      <c r="D64" s="166" t="s">
        <v>74</v>
      </c>
      <c r="E64" s="1112">
        <v>1666</v>
      </c>
      <c r="F64" s="1112"/>
      <c r="G64" s="160">
        <v>11.796360546626101</v>
      </c>
      <c r="H64" s="101"/>
      <c r="I64" s="133">
        <v>78.331332533013196</v>
      </c>
      <c r="J64" s="160">
        <v>6.2424969987995196</v>
      </c>
      <c r="K64" s="160">
        <v>30.025810324129701</v>
      </c>
      <c r="L64" s="133">
        <v>6.0024009603841501E-2</v>
      </c>
      <c r="M64" s="160">
        <v>75.630252100840295</v>
      </c>
      <c r="N64" s="162">
        <v>1260</v>
      </c>
    </row>
    <row r="65" spans="1:14" s="58" customFormat="1" ht="21.4" customHeight="1" x14ac:dyDescent="0.25">
      <c r="A65" s="1066"/>
      <c r="B65" s="1067"/>
      <c r="C65" s="1067"/>
      <c r="D65" s="166" t="s">
        <v>73</v>
      </c>
      <c r="E65" s="1110">
        <v>6478</v>
      </c>
      <c r="F65" s="1110"/>
      <c r="G65" s="160">
        <v>45.868441549245901</v>
      </c>
      <c r="H65" s="101"/>
      <c r="I65" s="133">
        <v>42.883606051250403</v>
      </c>
      <c r="J65" s="160">
        <v>21.904908922506898</v>
      </c>
      <c r="K65" s="160">
        <v>38.517752392713803</v>
      </c>
      <c r="L65" s="133">
        <v>0.108058042605743</v>
      </c>
      <c r="M65" s="160">
        <v>69.085674590923105</v>
      </c>
      <c r="N65" s="162">
        <v>4475.37</v>
      </c>
    </row>
    <row r="66" spans="1:14" s="58" customFormat="1" ht="21.4" customHeight="1" x14ac:dyDescent="0.25">
      <c r="A66" s="1066"/>
      <c r="B66" s="1067"/>
      <c r="C66" s="1067"/>
      <c r="D66" s="166" t="s">
        <v>465</v>
      </c>
      <c r="E66" s="1110">
        <v>8144</v>
      </c>
      <c r="F66" s="1110"/>
      <c r="G66" s="160">
        <v>57.664802095871998</v>
      </c>
      <c r="H66" s="160">
        <v>79.543222003929301</v>
      </c>
      <c r="I66" s="133">
        <v>50.135068762278998</v>
      </c>
      <c r="J66" s="160">
        <v>18.700884086443999</v>
      </c>
      <c r="K66" s="160">
        <v>36.780574656188598</v>
      </c>
      <c r="L66" s="133">
        <v>9.8231827111984305E-2</v>
      </c>
      <c r="M66" s="160">
        <v>70.424484282907699</v>
      </c>
      <c r="N66" s="162">
        <v>5735.37</v>
      </c>
    </row>
    <row r="67" spans="1:14" s="58" customFormat="1" ht="21.4" customHeight="1" x14ac:dyDescent="0.25">
      <c r="A67" s="1090"/>
      <c r="B67" s="1064" t="s">
        <v>547</v>
      </c>
      <c r="C67" s="1064"/>
      <c r="D67" s="168" t="s">
        <v>74</v>
      </c>
      <c r="E67" s="1109">
        <v>1897</v>
      </c>
      <c r="F67" s="1109"/>
      <c r="G67" s="161">
        <v>13.4319903703179</v>
      </c>
      <c r="H67" s="105"/>
      <c r="I67" s="135">
        <v>69.6889826041118</v>
      </c>
      <c r="J67" s="161">
        <v>11.439114391143899</v>
      </c>
      <c r="K67" s="161">
        <v>32.299420137058497</v>
      </c>
      <c r="L67" s="135">
        <v>0.42171850289931501</v>
      </c>
      <c r="M67" s="161">
        <v>78.508170795993706</v>
      </c>
      <c r="N67" s="164">
        <v>1489.3</v>
      </c>
    </row>
    <row r="68" spans="1:14" s="58" customFormat="1" ht="22" customHeight="1" x14ac:dyDescent="0.25">
      <c r="A68" s="1090"/>
      <c r="B68" s="1064"/>
      <c r="C68" s="1064"/>
      <c r="D68" s="168" t="s">
        <v>73</v>
      </c>
      <c r="E68" s="1109">
        <v>7260</v>
      </c>
      <c r="F68" s="1109"/>
      <c r="G68" s="161">
        <v>51.405508744601001</v>
      </c>
      <c r="H68" s="105"/>
      <c r="I68" s="135">
        <v>39.8209366391185</v>
      </c>
      <c r="J68" s="161">
        <v>24.035812672176299</v>
      </c>
      <c r="K68" s="161">
        <v>39.370523415977999</v>
      </c>
      <c r="L68" s="135">
        <v>0.895316804407714</v>
      </c>
      <c r="M68" s="161">
        <v>72.130440771349896</v>
      </c>
      <c r="N68" s="164">
        <v>5236.67</v>
      </c>
    </row>
    <row r="69" spans="1:14" s="58" customFormat="1" ht="19.75" customHeight="1" x14ac:dyDescent="0.25">
      <c r="A69" s="1090"/>
      <c r="B69" s="1064"/>
      <c r="C69" s="1064"/>
      <c r="D69" s="168" t="s">
        <v>465</v>
      </c>
      <c r="E69" s="1109">
        <v>9157</v>
      </c>
      <c r="F69" s="1109"/>
      <c r="G69" s="161">
        <v>64.837499114918899</v>
      </c>
      <c r="H69" s="161">
        <v>79.283608168614194</v>
      </c>
      <c r="I69" s="135">
        <v>46.008518073604897</v>
      </c>
      <c r="J69" s="161">
        <v>21.426231298460198</v>
      </c>
      <c r="K69" s="161">
        <v>37.905645953914998</v>
      </c>
      <c r="L69" s="135">
        <v>0.79720432456044599</v>
      </c>
      <c r="M69" s="161">
        <v>73.451676313202995</v>
      </c>
      <c r="N69" s="164">
        <v>6725.97</v>
      </c>
    </row>
    <row r="70" spans="1:14" s="58" customFormat="1" ht="21.4" customHeight="1" x14ac:dyDescent="0.25">
      <c r="A70" s="1066" t="s">
        <v>539</v>
      </c>
      <c r="B70" s="1067" t="s">
        <v>70</v>
      </c>
      <c r="C70" s="1067"/>
      <c r="D70" s="165" t="s">
        <v>74</v>
      </c>
      <c r="E70" s="1113">
        <v>314</v>
      </c>
      <c r="F70" s="1113"/>
      <c r="G70" s="159">
        <v>2.2233236564469299</v>
      </c>
      <c r="H70" s="103"/>
      <c r="I70" s="134">
        <v>7.9617834394904499</v>
      </c>
      <c r="J70" s="159">
        <v>46.178343949044603</v>
      </c>
      <c r="K70" s="159">
        <v>47.671974522292999</v>
      </c>
      <c r="L70" s="134">
        <v>5.0955414012738904</v>
      </c>
      <c r="M70" s="159">
        <v>99.267515923566904</v>
      </c>
      <c r="N70" s="163">
        <v>311.7</v>
      </c>
    </row>
    <row r="71" spans="1:14" s="58" customFormat="1" ht="21.4" customHeight="1" x14ac:dyDescent="0.25">
      <c r="A71" s="1066"/>
      <c r="B71" s="1067"/>
      <c r="C71" s="1067"/>
      <c r="D71" s="165" t="s">
        <v>73</v>
      </c>
      <c r="E71" s="1111">
        <v>2735</v>
      </c>
      <c r="F71" s="1111"/>
      <c r="G71" s="159">
        <v>19.365573886568001</v>
      </c>
      <c r="H71" s="103"/>
      <c r="I71" s="134">
        <v>7.6416819012797097</v>
      </c>
      <c r="J71" s="159">
        <v>50.3107861060329</v>
      </c>
      <c r="K71" s="159">
        <v>48.600731261425999</v>
      </c>
      <c r="L71" s="134">
        <v>17.842778793418599</v>
      </c>
      <c r="M71" s="159">
        <v>96.175502742230407</v>
      </c>
      <c r="N71" s="163">
        <v>2630.4</v>
      </c>
    </row>
    <row r="72" spans="1:14" s="58" customFormat="1" ht="21.4" customHeight="1" x14ac:dyDescent="0.25">
      <c r="A72" s="1066"/>
      <c r="B72" s="1067"/>
      <c r="C72" s="1067"/>
      <c r="D72" s="165" t="s">
        <v>465</v>
      </c>
      <c r="E72" s="1111">
        <v>3049</v>
      </c>
      <c r="F72" s="1111"/>
      <c r="G72" s="159">
        <v>21.588897543014902</v>
      </c>
      <c r="H72" s="159">
        <v>89.701541489012797</v>
      </c>
      <c r="I72" s="134">
        <v>7.6746474253853698</v>
      </c>
      <c r="J72" s="159">
        <v>49.885208265004898</v>
      </c>
      <c r="K72" s="159">
        <v>48.505083633978401</v>
      </c>
      <c r="L72" s="134">
        <v>16.530009839291601</v>
      </c>
      <c r="M72" s="159">
        <v>96.493932436864498</v>
      </c>
      <c r="N72" s="163">
        <v>2942.1</v>
      </c>
    </row>
    <row r="73" spans="1:14" s="58" customFormat="1" ht="21.4" customHeight="1" x14ac:dyDescent="0.25">
      <c r="A73" s="1066"/>
      <c r="B73" s="1067" t="s">
        <v>471</v>
      </c>
      <c r="C73" s="1067"/>
      <c r="D73" s="166" t="s">
        <v>74</v>
      </c>
      <c r="E73" s="1112">
        <v>41</v>
      </c>
      <c r="F73" s="1112"/>
      <c r="G73" s="160">
        <v>0.29030659208383502</v>
      </c>
      <c r="H73" s="101"/>
      <c r="I73" s="133">
        <v>29.268292682926798</v>
      </c>
      <c r="J73" s="160">
        <v>14.634146341463399</v>
      </c>
      <c r="K73" s="160">
        <v>40.048780487804898</v>
      </c>
      <c r="L73" s="133" t="s">
        <v>466</v>
      </c>
      <c r="M73" s="160">
        <v>94.878048780487802</v>
      </c>
      <c r="N73" s="162">
        <v>38.9</v>
      </c>
    </row>
    <row r="74" spans="1:14" s="58" customFormat="1" ht="21.4" customHeight="1" x14ac:dyDescent="0.25">
      <c r="A74" s="1066"/>
      <c r="B74" s="1067"/>
      <c r="C74" s="1067"/>
      <c r="D74" s="166" t="s">
        <v>73</v>
      </c>
      <c r="E74" s="1110">
        <v>382</v>
      </c>
      <c r="F74" s="1110"/>
      <c r="G74" s="160">
        <v>2.70480776039085</v>
      </c>
      <c r="H74" s="101"/>
      <c r="I74" s="133">
        <v>30.890052356020899</v>
      </c>
      <c r="J74" s="160">
        <v>27.225130890052402</v>
      </c>
      <c r="K74" s="160">
        <v>41.403141361256502</v>
      </c>
      <c r="L74" s="133">
        <v>5.4973821989528799</v>
      </c>
      <c r="M74" s="160">
        <v>91.484293193717306</v>
      </c>
      <c r="N74" s="162">
        <v>349.47</v>
      </c>
    </row>
    <row r="75" spans="1:14" s="58" customFormat="1" ht="21.4" customHeight="1" x14ac:dyDescent="0.25">
      <c r="A75" s="1066"/>
      <c r="B75" s="1067"/>
      <c r="C75" s="1067"/>
      <c r="D75" s="166" t="s">
        <v>465</v>
      </c>
      <c r="E75" s="1110">
        <v>423</v>
      </c>
      <c r="F75" s="1110"/>
      <c r="G75" s="160">
        <v>2.9951143524746899</v>
      </c>
      <c r="H75" s="160">
        <v>90.307328605200993</v>
      </c>
      <c r="I75" s="133">
        <v>30.732860520094601</v>
      </c>
      <c r="J75" s="160">
        <v>26.004728132387701</v>
      </c>
      <c r="K75" s="160">
        <v>41.2718676122931</v>
      </c>
      <c r="L75" s="133">
        <v>4.9645390070922</v>
      </c>
      <c r="M75" s="160">
        <v>91.813238770685601</v>
      </c>
      <c r="N75" s="162">
        <v>388.37</v>
      </c>
    </row>
    <row r="76" spans="1:14" s="58" customFormat="1" ht="21.4" customHeight="1" x14ac:dyDescent="0.25">
      <c r="A76" s="1090"/>
      <c r="B76" s="1064" t="s">
        <v>547</v>
      </c>
      <c r="C76" s="1064"/>
      <c r="D76" s="168" t="s">
        <v>74</v>
      </c>
      <c r="E76" s="1109">
        <v>355</v>
      </c>
      <c r="F76" s="1109"/>
      <c r="G76" s="161">
        <v>2.5136302485307702</v>
      </c>
      <c r="H76" s="105"/>
      <c r="I76" s="135">
        <v>10.422535211267601</v>
      </c>
      <c r="J76" s="161">
        <v>42.535211267605597</v>
      </c>
      <c r="K76" s="161">
        <v>46.791549295774701</v>
      </c>
      <c r="L76" s="135">
        <v>4.5070422535211296</v>
      </c>
      <c r="M76" s="161">
        <v>98.760563380281695</v>
      </c>
      <c r="N76" s="164">
        <v>350.6</v>
      </c>
    </row>
    <row r="77" spans="1:14" s="58" customFormat="1" ht="22" customHeight="1" x14ac:dyDescent="0.25">
      <c r="A77" s="1090"/>
      <c r="B77" s="1064"/>
      <c r="C77" s="1064"/>
      <c r="D77" s="168" t="s">
        <v>73</v>
      </c>
      <c r="E77" s="1109">
        <v>3117</v>
      </c>
      <c r="F77" s="1109"/>
      <c r="G77" s="161">
        <v>22.0703816469589</v>
      </c>
      <c r="H77" s="105"/>
      <c r="I77" s="135">
        <v>10.490856592877799</v>
      </c>
      <c r="J77" s="161">
        <v>47.481552775104298</v>
      </c>
      <c r="K77" s="161">
        <v>47.718639717677299</v>
      </c>
      <c r="L77" s="135">
        <v>16.329804299005499</v>
      </c>
      <c r="M77" s="161">
        <v>95.600577478344604</v>
      </c>
      <c r="N77" s="164">
        <v>2979.87</v>
      </c>
    </row>
    <row r="78" spans="1:14" s="58" customFormat="1" ht="19.75" customHeight="1" x14ac:dyDescent="0.25">
      <c r="A78" s="1090"/>
      <c r="B78" s="1064"/>
      <c r="C78" s="1064"/>
      <c r="D78" s="168" t="s">
        <v>465</v>
      </c>
      <c r="E78" s="1109">
        <v>3472</v>
      </c>
      <c r="F78" s="1109"/>
      <c r="G78" s="161">
        <v>24.584011895489599</v>
      </c>
      <c r="H78" s="161">
        <v>89.775345622119801</v>
      </c>
      <c r="I78" s="135">
        <v>10.4838709677419</v>
      </c>
      <c r="J78" s="161">
        <v>46.975806451612897</v>
      </c>
      <c r="K78" s="161">
        <v>47.623847926267302</v>
      </c>
      <c r="L78" s="135">
        <v>15.1209677419355</v>
      </c>
      <c r="M78" s="161">
        <v>95.923675115207402</v>
      </c>
      <c r="N78" s="164">
        <v>3330.47</v>
      </c>
    </row>
    <row r="79" spans="1:14" s="58" customFormat="1" ht="21.4" customHeight="1" x14ac:dyDescent="0.25">
      <c r="A79" s="1066" t="s">
        <v>544</v>
      </c>
      <c r="B79" s="1067" t="s">
        <v>70</v>
      </c>
      <c r="C79" s="1067"/>
      <c r="D79" s="165" t="s">
        <v>74</v>
      </c>
      <c r="E79" s="1113">
        <v>193</v>
      </c>
      <c r="F79" s="1113"/>
      <c r="G79" s="159">
        <v>1.3665651773702501</v>
      </c>
      <c r="H79" s="103"/>
      <c r="I79" s="134">
        <v>10.880829015544</v>
      </c>
      <c r="J79" s="159">
        <v>45.595854922279798</v>
      </c>
      <c r="K79" s="159">
        <v>46.834196891191702</v>
      </c>
      <c r="L79" s="134">
        <v>7.7720207253886002</v>
      </c>
      <c r="M79" s="159">
        <v>98.549222797927499</v>
      </c>
      <c r="N79" s="163">
        <v>190.2</v>
      </c>
    </row>
    <row r="80" spans="1:14" s="58" customFormat="1" ht="21.4" customHeight="1" x14ac:dyDescent="0.25">
      <c r="A80" s="1066"/>
      <c r="B80" s="1067"/>
      <c r="C80" s="1067"/>
      <c r="D80" s="165" t="s">
        <v>73</v>
      </c>
      <c r="E80" s="1111">
        <v>263</v>
      </c>
      <c r="F80" s="1111"/>
      <c r="G80" s="159">
        <v>1.86221057848899</v>
      </c>
      <c r="H80" s="103"/>
      <c r="I80" s="134">
        <v>11.026615969581799</v>
      </c>
      <c r="J80" s="159">
        <v>51.711026615969601</v>
      </c>
      <c r="K80" s="159">
        <v>48.106463878326998</v>
      </c>
      <c r="L80" s="134">
        <v>19.011406844106499</v>
      </c>
      <c r="M80" s="159">
        <v>96.045627376425898</v>
      </c>
      <c r="N80" s="163">
        <v>252.6</v>
      </c>
    </row>
    <row r="81" spans="1:14" s="58" customFormat="1" ht="21.4" customHeight="1" x14ac:dyDescent="0.25">
      <c r="A81" s="1066"/>
      <c r="B81" s="1067"/>
      <c r="C81" s="1067"/>
      <c r="D81" s="165" t="s">
        <v>465</v>
      </c>
      <c r="E81" s="1111">
        <v>456</v>
      </c>
      <c r="F81" s="1111"/>
      <c r="G81" s="159">
        <v>3.2287757558592398</v>
      </c>
      <c r="H81" s="159">
        <v>57.675438596491198</v>
      </c>
      <c r="I81" s="134">
        <v>10.9649122807018</v>
      </c>
      <c r="J81" s="159">
        <v>49.122807017543899</v>
      </c>
      <c r="K81" s="159">
        <v>47.567982456140399</v>
      </c>
      <c r="L81" s="134">
        <v>14.2543859649123</v>
      </c>
      <c r="M81" s="159">
        <v>97.105263157894697</v>
      </c>
      <c r="N81" s="163">
        <v>442.8</v>
      </c>
    </row>
    <row r="82" spans="1:14" s="58" customFormat="1" ht="21.4" customHeight="1" x14ac:dyDescent="0.25">
      <c r="A82" s="1066"/>
      <c r="B82" s="1067" t="s">
        <v>471</v>
      </c>
      <c r="C82" s="1067"/>
      <c r="D82" s="166" t="s">
        <v>74</v>
      </c>
      <c r="E82" s="1112">
        <v>26</v>
      </c>
      <c r="F82" s="1112"/>
      <c r="G82" s="160">
        <v>0.18409686327267599</v>
      </c>
      <c r="H82" s="101"/>
      <c r="I82" s="133">
        <v>50</v>
      </c>
      <c r="J82" s="160">
        <v>15.384615384615399</v>
      </c>
      <c r="K82" s="160">
        <v>36.923076923076898</v>
      </c>
      <c r="L82" s="133">
        <v>3.8461538461538498</v>
      </c>
      <c r="M82" s="160">
        <v>94.153846153846203</v>
      </c>
      <c r="N82" s="162">
        <v>24.48</v>
      </c>
    </row>
    <row r="83" spans="1:14" s="58" customFormat="1" ht="21.4" customHeight="1" x14ac:dyDescent="0.25">
      <c r="A83" s="1066"/>
      <c r="B83" s="1067"/>
      <c r="C83" s="1067"/>
      <c r="D83" s="166" t="s">
        <v>73</v>
      </c>
      <c r="E83" s="1110">
        <v>43</v>
      </c>
      <c r="F83" s="1110"/>
      <c r="G83" s="160">
        <v>0.30446788925865598</v>
      </c>
      <c r="H83" s="101"/>
      <c r="I83" s="133">
        <v>27.906976744186</v>
      </c>
      <c r="J83" s="160">
        <v>34.883720930232599</v>
      </c>
      <c r="K83" s="160">
        <v>41.883720930232599</v>
      </c>
      <c r="L83" s="133">
        <v>6.9767441860465098</v>
      </c>
      <c r="M83" s="160">
        <v>85.348837209302303</v>
      </c>
      <c r="N83" s="162">
        <v>36.700000000000003</v>
      </c>
    </row>
    <row r="84" spans="1:14" s="58" customFormat="1" ht="21.4" customHeight="1" x14ac:dyDescent="0.25">
      <c r="A84" s="1066"/>
      <c r="B84" s="1067"/>
      <c r="C84" s="1067"/>
      <c r="D84" s="166" t="s">
        <v>465</v>
      </c>
      <c r="E84" s="1110">
        <v>69</v>
      </c>
      <c r="F84" s="1110"/>
      <c r="G84" s="160">
        <v>0.48856475253133202</v>
      </c>
      <c r="H84" s="160">
        <v>62.318840579710198</v>
      </c>
      <c r="I84" s="133">
        <v>36.231884057971001</v>
      </c>
      <c r="J84" s="160">
        <v>27.536231884058001</v>
      </c>
      <c r="K84" s="160">
        <v>40.014492753623202</v>
      </c>
      <c r="L84" s="133">
        <v>5.7971014492753596</v>
      </c>
      <c r="M84" s="160">
        <v>88.6666666666667</v>
      </c>
      <c r="N84" s="162">
        <v>61.18</v>
      </c>
    </row>
    <row r="85" spans="1:14" s="58" customFormat="1" ht="21.4" customHeight="1" x14ac:dyDescent="0.25">
      <c r="A85" s="1090"/>
      <c r="B85" s="1064" t="s">
        <v>547</v>
      </c>
      <c r="C85" s="1064"/>
      <c r="D85" s="168" t="s">
        <v>74</v>
      </c>
      <c r="E85" s="1109">
        <v>219</v>
      </c>
      <c r="F85" s="1109"/>
      <c r="G85" s="161">
        <v>1.5506620406429199</v>
      </c>
      <c r="H85" s="105"/>
      <c r="I85" s="135">
        <v>15.525114155251099</v>
      </c>
      <c r="J85" s="161">
        <v>42.009132420091298</v>
      </c>
      <c r="K85" s="161">
        <v>45.657534246575302</v>
      </c>
      <c r="L85" s="135">
        <v>7.3059360730593603</v>
      </c>
      <c r="M85" s="161">
        <v>98.027397260274</v>
      </c>
      <c r="N85" s="164">
        <v>214.68</v>
      </c>
    </row>
    <row r="86" spans="1:14" s="58" customFormat="1" ht="22" customHeight="1" x14ac:dyDescent="0.25">
      <c r="A86" s="1090"/>
      <c r="B86" s="1064"/>
      <c r="C86" s="1064"/>
      <c r="D86" s="168" t="s">
        <v>73</v>
      </c>
      <c r="E86" s="1109">
        <v>306</v>
      </c>
      <c r="F86" s="1109"/>
      <c r="G86" s="161">
        <v>2.16667846774765</v>
      </c>
      <c r="H86" s="105"/>
      <c r="I86" s="135">
        <v>13.398692810457501</v>
      </c>
      <c r="J86" s="161">
        <v>49.346405228758201</v>
      </c>
      <c r="K86" s="161">
        <v>47.232026143790897</v>
      </c>
      <c r="L86" s="135">
        <v>17.320261437908499</v>
      </c>
      <c r="M86" s="161">
        <v>94.542483660130699</v>
      </c>
      <c r="N86" s="164">
        <v>289.3</v>
      </c>
    </row>
    <row r="87" spans="1:14" s="58" customFormat="1" ht="19.75" customHeight="1" x14ac:dyDescent="0.25">
      <c r="A87" s="1090"/>
      <c r="B87" s="1064"/>
      <c r="C87" s="1064"/>
      <c r="D87" s="168" t="s">
        <v>465</v>
      </c>
      <c r="E87" s="1109">
        <v>525</v>
      </c>
      <c r="F87" s="1109"/>
      <c r="G87" s="161">
        <v>3.7173405083905702</v>
      </c>
      <c r="H87" s="161">
        <v>58.285714285714299</v>
      </c>
      <c r="I87" s="135">
        <v>14.285714285714301</v>
      </c>
      <c r="J87" s="161">
        <v>46.285714285714299</v>
      </c>
      <c r="K87" s="161">
        <v>46.575238095238099</v>
      </c>
      <c r="L87" s="135">
        <v>13.1428571428571</v>
      </c>
      <c r="M87" s="161">
        <v>95.996190476190506</v>
      </c>
      <c r="N87" s="164">
        <v>503.98</v>
      </c>
    </row>
    <row r="88" spans="1:14" s="58" customFormat="1" ht="21.4" customHeight="1" x14ac:dyDescent="0.25">
      <c r="A88" s="1070" t="s">
        <v>454</v>
      </c>
      <c r="B88" s="1080" t="s">
        <v>514</v>
      </c>
      <c r="C88" s="1080"/>
      <c r="D88" s="168" t="s">
        <v>74</v>
      </c>
      <c r="E88" s="1109">
        <v>2982</v>
      </c>
      <c r="F88" s="1109"/>
      <c r="G88" s="161">
        <v>21.1144940876584</v>
      </c>
      <c r="H88" s="105"/>
      <c r="I88" s="135">
        <v>46.881287726358103</v>
      </c>
      <c r="J88" s="161">
        <v>26.0898725687458</v>
      </c>
      <c r="K88" s="161">
        <v>38.330650570087201</v>
      </c>
      <c r="L88" s="135">
        <v>1.3413816230717599</v>
      </c>
      <c r="M88" s="161">
        <v>86.035546613011405</v>
      </c>
      <c r="N88" s="164">
        <v>2565.58</v>
      </c>
    </row>
    <row r="89" spans="1:14" s="58" customFormat="1" ht="22" customHeight="1" x14ac:dyDescent="0.25">
      <c r="A89" s="1070"/>
      <c r="B89" s="1080"/>
      <c r="C89" s="1080"/>
      <c r="D89" s="168" t="s">
        <v>73</v>
      </c>
      <c r="E89" s="1109">
        <v>11141</v>
      </c>
      <c r="F89" s="1109"/>
      <c r="G89" s="161">
        <v>78.8855059123416</v>
      </c>
      <c r="H89" s="105"/>
      <c r="I89" s="135">
        <v>29.2523112826497</v>
      </c>
      <c r="J89" s="161">
        <v>32.797773987972398</v>
      </c>
      <c r="K89" s="161">
        <v>42.411901983663903</v>
      </c>
      <c r="L89" s="135">
        <v>5.6278610537653702</v>
      </c>
      <c r="M89" s="161">
        <v>80.458127636657395</v>
      </c>
      <c r="N89" s="164">
        <v>8963.84</v>
      </c>
    </row>
    <row r="90" spans="1:14" s="58" customFormat="1" ht="19.75" customHeight="1" x14ac:dyDescent="0.25">
      <c r="A90" s="1070"/>
      <c r="B90" s="1080"/>
      <c r="C90" s="1080"/>
      <c r="D90" s="168" t="s">
        <v>465</v>
      </c>
      <c r="E90" s="1109">
        <v>14123</v>
      </c>
      <c r="F90" s="1109"/>
      <c r="G90" s="161">
        <v>100</v>
      </c>
      <c r="H90" s="161">
        <v>78.8855059123416</v>
      </c>
      <c r="I90" s="135">
        <v>32.974580471571201</v>
      </c>
      <c r="J90" s="161">
        <v>31.381434539403799</v>
      </c>
      <c r="K90" s="161">
        <v>41.550166395241803</v>
      </c>
      <c r="L90" s="135">
        <v>4.7227926078028704</v>
      </c>
      <c r="M90" s="161">
        <v>81.635771436663603</v>
      </c>
      <c r="N90" s="164">
        <v>11529.42</v>
      </c>
    </row>
    <row r="91" spans="1:14" s="58" customFormat="1" ht="28.75" customHeight="1" x14ac:dyDescent="0.25"/>
    <row r="92" spans="1:14" ht="13" x14ac:dyDescent="0.3">
      <c r="C92" s="235" t="s">
        <v>746</v>
      </c>
    </row>
    <row r="93" spans="1:14" ht="13" x14ac:dyDescent="0.3">
      <c r="C93" s="235" t="s">
        <v>747</v>
      </c>
    </row>
    <row r="94" spans="1:14" ht="13" x14ac:dyDescent="0.3">
      <c r="C94" s="235" t="s">
        <v>748</v>
      </c>
    </row>
    <row r="97" spans="1:1" ht="15.5" x14ac:dyDescent="0.35">
      <c r="A97" s="288" t="s">
        <v>1009</v>
      </c>
    </row>
  </sheetData>
  <mergeCells count="127">
    <mergeCell ref="A51:P51"/>
    <mergeCell ref="F8:G8"/>
    <mergeCell ref="C9:E11"/>
    <mergeCell ref="F9:G9"/>
    <mergeCell ref="F10:G10"/>
    <mergeCell ref="F11:G11"/>
    <mergeCell ref="A3:P3"/>
    <mergeCell ref="A5:E5"/>
    <mergeCell ref="F5:G5"/>
    <mergeCell ref="A6:B14"/>
    <mergeCell ref="C6:E8"/>
    <mergeCell ref="F6:G6"/>
    <mergeCell ref="F7:G7"/>
    <mergeCell ref="A15:B17"/>
    <mergeCell ref="C15:E17"/>
    <mergeCell ref="F15:G15"/>
    <mergeCell ref="F16:G16"/>
    <mergeCell ref="F17:G17"/>
    <mergeCell ref="C12:E14"/>
    <mergeCell ref="F12:G12"/>
    <mergeCell ref="F13:G13"/>
    <mergeCell ref="F14:G14"/>
    <mergeCell ref="A27:B35"/>
    <mergeCell ref="C27:E29"/>
    <mergeCell ref="F22:G22"/>
    <mergeCell ref="F23:G23"/>
    <mergeCell ref="A24:B26"/>
    <mergeCell ref="C24:E26"/>
    <mergeCell ref="F24:G24"/>
    <mergeCell ref="F25:G25"/>
    <mergeCell ref="A18:B23"/>
    <mergeCell ref="C18:E20"/>
    <mergeCell ref="F18:G18"/>
    <mergeCell ref="F19:G19"/>
    <mergeCell ref="F20:G20"/>
    <mergeCell ref="C21:E23"/>
    <mergeCell ref="F21:G21"/>
    <mergeCell ref="C33:E35"/>
    <mergeCell ref="F33:G33"/>
    <mergeCell ref="F34:G34"/>
    <mergeCell ref="F35:G35"/>
    <mergeCell ref="C30:E32"/>
    <mergeCell ref="F30:G30"/>
    <mergeCell ref="F31:G31"/>
    <mergeCell ref="F32:G32"/>
    <mergeCell ref="F26:G26"/>
    <mergeCell ref="F27:G27"/>
    <mergeCell ref="F28:G28"/>
    <mergeCell ref="F29:G29"/>
    <mergeCell ref="A39:B41"/>
    <mergeCell ref="C39:E41"/>
    <mergeCell ref="F39:G39"/>
    <mergeCell ref="F40:G40"/>
    <mergeCell ref="F41:G41"/>
    <mergeCell ref="A36:B38"/>
    <mergeCell ref="C36:E38"/>
    <mergeCell ref="F36:G36"/>
    <mergeCell ref="F37:G37"/>
    <mergeCell ref="F38:G38"/>
    <mergeCell ref="A45:E47"/>
    <mergeCell ref="F45:G45"/>
    <mergeCell ref="F46:G46"/>
    <mergeCell ref="F47:G47"/>
    <mergeCell ref="A42:B44"/>
    <mergeCell ref="C42:E44"/>
    <mergeCell ref="F42:G42"/>
    <mergeCell ref="F43:G43"/>
    <mergeCell ref="F44:G44"/>
    <mergeCell ref="E59:F59"/>
    <mergeCell ref="E60:F60"/>
    <mergeCell ref="E57:F57"/>
    <mergeCell ref="A58:A60"/>
    <mergeCell ref="B58:C60"/>
    <mergeCell ref="E58:F58"/>
    <mergeCell ref="A54:C54"/>
    <mergeCell ref="E54:F54"/>
    <mergeCell ref="A55:A57"/>
    <mergeCell ref="B55:C57"/>
    <mergeCell ref="E55:F55"/>
    <mergeCell ref="E56:F56"/>
    <mergeCell ref="A67:A69"/>
    <mergeCell ref="B67:C69"/>
    <mergeCell ref="E67:F67"/>
    <mergeCell ref="E68:F68"/>
    <mergeCell ref="E69:F69"/>
    <mergeCell ref="B64:C66"/>
    <mergeCell ref="E64:F64"/>
    <mergeCell ref="E65:F65"/>
    <mergeCell ref="E66:F66"/>
    <mergeCell ref="A61:A66"/>
    <mergeCell ref="B61:C63"/>
    <mergeCell ref="E61:F61"/>
    <mergeCell ref="E62:F62"/>
    <mergeCell ref="E63:F63"/>
    <mergeCell ref="E75:F75"/>
    <mergeCell ref="A76:A78"/>
    <mergeCell ref="B76:C78"/>
    <mergeCell ref="E76:F76"/>
    <mergeCell ref="E77:F77"/>
    <mergeCell ref="E72:F72"/>
    <mergeCell ref="B73:C75"/>
    <mergeCell ref="E73:F73"/>
    <mergeCell ref="E74:F74"/>
    <mergeCell ref="A70:A75"/>
    <mergeCell ref="B70:C72"/>
    <mergeCell ref="E70:F70"/>
    <mergeCell ref="E71:F71"/>
    <mergeCell ref="E81:F81"/>
    <mergeCell ref="B82:C84"/>
    <mergeCell ref="E82:F82"/>
    <mergeCell ref="E83:F83"/>
    <mergeCell ref="E78:F78"/>
    <mergeCell ref="A79:A84"/>
    <mergeCell ref="B79:C81"/>
    <mergeCell ref="E79:F79"/>
    <mergeCell ref="E80:F80"/>
    <mergeCell ref="A88:A90"/>
    <mergeCell ref="B88:C90"/>
    <mergeCell ref="E88:F88"/>
    <mergeCell ref="E89:F89"/>
    <mergeCell ref="E90:F90"/>
    <mergeCell ref="E86:F86"/>
    <mergeCell ref="E87:F87"/>
    <mergeCell ref="E84:F84"/>
    <mergeCell ref="A85:A87"/>
    <mergeCell ref="B85:C87"/>
    <mergeCell ref="E85:F85"/>
  </mergeCells>
  <hyperlinks>
    <hyperlink ref="A2" location="Sommaire!A1" display="Retour au sommaire" xr:uid="{00000000-0004-0000-0B00-000000000000}"/>
    <hyperlink ref="C2" location="'Sources et champs'!A1" display="Source et champs" xr:uid="{00000000-0004-0000-0B00-000001000000}"/>
  </hyperlinks>
  <pageMargins left="0.70866141732283472" right="0.70866141732283472" top="0.74803149606299213" bottom="0.74803149606299213" header="0.31496062992125984" footer="0.31496062992125984"/>
  <pageSetup paperSize="9" scale="64" fitToHeight="0" orientation="portrait" r:id="rId1"/>
  <headerFooter differentFirst="1" scaleWithDoc="0">
    <oddFooter>&amp;R&amp;P/&amp;N</oddFooter>
  </headerFooter>
  <rowBreaks count="2" manualBreakCount="2">
    <brk id="48" max="16383" man="1"/>
    <brk id="94"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L51"/>
  <sheetViews>
    <sheetView showGridLines="0" zoomScaleNormal="100" zoomScaleSheetLayoutView="95" workbookViewId="0">
      <selection activeCell="C2" sqref="C2"/>
    </sheetView>
  </sheetViews>
  <sheetFormatPr baseColWidth="10" defaultColWidth="11.453125" defaultRowHeight="12.5" x14ac:dyDescent="0.25"/>
  <cols>
    <col min="1" max="1" width="13.7265625" style="56" customWidth="1"/>
    <col min="2" max="2" width="19" style="56" customWidth="1"/>
    <col min="3" max="3" width="9.7265625" style="56" customWidth="1"/>
    <col min="4" max="4" width="9.1796875" style="56" customWidth="1"/>
    <col min="5" max="5" width="9" style="56" customWidth="1"/>
    <col min="6" max="6" width="9.7265625" style="56" customWidth="1"/>
    <col min="7" max="7" width="10.81640625" style="56" customWidth="1"/>
    <col min="8" max="8" width="10" style="56" customWidth="1"/>
    <col min="9" max="10" width="8.81640625" style="56" customWidth="1"/>
    <col min="11" max="11" width="9.54296875" style="56" customWidth="1"/>
    <col min="12" max="12" width="10.453125" style="56" customWidth="1"/>
    <col min="13" max="13" width="9.453125" style="56" customWidth="1"/>
    <col min="14" max="16384" width="11.453125" style="56"/>
  </cols>
  <sheetData>
    <row r="1" spans="1:12" ht="19.5" customHeight="1" x14ac:dyDescent="0.4">
      <c r="A1" s="311" t="s">
        <v>1007</v>
      </c>
    </row>
    <row r="2" spans="1:12" ht="14.5" x14ac:dyDescent="0.35">
      <c r="A2" s="3" t="s">
        <v>11</v>
      </c>
      <c r="C2" s="3" t="s">
        <v>1268</v>
      </c>
    </row>
    <row r="3" spans="1:12" s="58" customFormat="1" ht="18.75" customHeight="1" x14ac:dyDescent="0.25">
      <c r="A3" s="1068" t="s">
        <v>548</v>
      </c>
      <c r="B3" s="1068"/>
      <c r="C3" s="1068"/>
      <c r="D3" s="1068"/>
      <c r="E3" s="1068"/>
      <c r="F3" s="1068"/>
      <c r="G3" s="1068"/>
      <c r="H3" s="1068"/>
      <c r="I3" s="1068"/>
      <c r="J3" s="1068"/>
      <c r="K3" s="1068"/>
    </row>
    <row r="4" spans="1:12" s="58" customFormat="1" ht="10.5" customHeight="1" x14ac:dyDescent="0.25"/>
    <row r="5" spans="1:12" s="58" customFormat="1" ht="45.4" customHeight="1" x14ac:dyDescent="0.25">
      <c r="A5" s="1137"/>
      <c r="B5" s="1137"/>
      <c r="C5" s="167"/>
      <c r="D5" s="99" t="s">
        <v>455</v>
      </c>
      <c r="E5" s="171" t="s">
        <v>456</v>
      </c>
      <c r="F5" s="171" t="s">
        <v>457</v>
      </c>
      <c r="G5" s="171" t="s">
        <v>458</v>
      </c>
      <c r="H5" s="171" t="s">
        <v>459</v>
      </c>
      <c r="I5" s="171" t="s">
        <v>460</v>
      </c>
      <c r="J5" s="171" t="s">
        <v>461</v>
      </c>
      <c r="K5" s="171" t="s">
        <v>462</v>
      </c>
      <c r="L5" s="171" t="s">
        <v>463</v>
      </c>
    </row>
    <row r="6" spans="1:12" s="58" customFormat="1" ht="21.4" customHeight="1" x14ac:dyDescent="0.25">
      <c r="A6" s="1066" t="s">
        <v>531</v>
      </c>
      <c r="B6" s="1067" t="s">
        <v>549</v>
      </c>
      <c r="C6" s="166" t="s">
        <v>74</v>
      </c>
      <c r="D6" s="162">
        <v>60</v>
      </c>
      <c r="E6" s="160">
        <v>6.1919504643962897</v>
      </c>
      <c r="F6" s="101"/>
      <c r="G6" s="160">
        <v>0</v>
      </c>
      <c r="H6" s="160">
        <v>78.3333333333333</v>
      </c>
      <c r="I6" s="160">
        <v>53.9</v>
      </c>
      <c r="J6" s="160" t="s">
        <v>466</v>
      </c>
      <c r="K6" s="160">
        <v>100</v>
      </c>
      <c r="L6" s="162">
        <v>60</v>
      </c>
    </row>
    <row r="7" spans="1:12" s="58" customFormat="1" ht="21.4" customHeight="1" x14ac:dyDescent="0.25">
      <c r="A7" s="1066"/>
      <c r="B7" s="1067"/>
      <c r="C7" s="166" t="s">
        <v>73</v>
      </c>
      <c r="D7" s="172">
        <v>24</v>
      </c>
      <c r="E7" s="160">
        <v>2.4767801857585101</v>
      </c>
      <c r="F7" s="101"/>
      <c r="G7" s="160">
        <v>0</v>
      </c>
      <c r="H7" s="160">
        <v>79.1666666666667</v>
      </c>
      <c r="I7" s="160">
        <v>54.375</v>
      </c>
      <c r="J7" s="160" t="s">
        <v>466</v>
      </c>
      <c r="K7" s="160">
        <v>100</v>
      </c>
      <c r="L7" s="162">
        <v>24</v>
      </c>
    </row>
    <row r="8" spans="1:12" s="58" customFormat="1" ht="21.4" customHeight="1" x14ac:dyDescent="0.25">
      <c r="A8" s="1066"/>
      <c r="B8" s="1067"/>
      <c r="C8" s="166" t="s">
        <v>465</v>
      </c>
      <c r="D8" s="172">
        <v>84</v>
      </c>
      <c r="E8" s="160">
        <v>8.6687306501547994</v>
      </c>
      <c r="F8" s="160">
        <v>28.571428571428601</v>
      </c>
      <c r="G8" s="160">
        <v>0</v>
      </c>
      <c r="H8" s="160">
        <v>78.571428571428598</v>
      </c>
      <c r="I8" s="160">
        <v>54.035714285714299</v>
      </c>
      <c r="J8" s="160" t="s">
        <v>466</v>
      </c>
      <c r="K8" s="160">
        <v>100</v>
      </c>
      <c r="L8" s="162">
        <v>84</v>
      </c>
    </row>
    <row r="9" spans="1:12" s="58" customFormat="1" ht="21.4" customHeight="1" x14ac:dyDescent="0.25">
      <c r="A9" s="1066"/>
      <c r="B9" s="1067" t="s">
        <v>550</v>
      </c>
      <c r="C9" s="165" t="s">
        <v>74</v>
      </c>
      <c r="D9" s="163">
        <v>12</v>
      </c>
      <c r="E9" s="159">
        <v>1.2383900928792599</v>
      </c>
      <c r="F9" s="103"/>
      <c r="G9" s="159">
        <v>0</v>
      </c>
      <c r="H9" s="159">
        <v>75</v>
      </c>
      <c r="I9" s="159">
        <v>54.0833333333333</v>
      </c>
      <c r="J9" s="159" t="s">
        <v>466</v>
      </c>
      <c r="K9" s="159">
        <v>100</v>
      </c>
      <c r="L9" s="163">
        <v>12</v>
      </c>
    </row>
    <row r="10" spans="1:12" s="58" customFormat="1" ht="21.4" customHeight="1" x14ac:dyDescent="0.25">
      <c r="A10" s="1066"/>
      <c r="B10" s="1067"/>
      <c r="C10" s="165" t="s">
        <v>73</v>
      </c>
      <c r="D10" s="174">
        <v>12</v>
      </c>
      <c r="E10" s="159">
        <v>1.2383900928792599</v>
      </c>
      <c r="F10" s="103"/>
      <c r="G10" s="159">
        <v>0</v>
      </c>
      <c r="H10" s="159">
        <v>83.3333333333333</v>
      </c>
      <c r="I10" s="159">
        <v>54.9166666666667</v>
      </c>
      <c r="J10" s="159" t="s">
        <v>466</v>
      </c>
      <c r="K10" s="159">
        <v>100</v>
      </c>
      <c r="L10" s="163">
        <v>12</v>
      </c>
    </row>
    <row r="11" spans="1:12" s="58" customFormat="1" ht="21.4" customHeight="1" x14ac:dyDescent="0.25">
      <c r="A11" s="1066"/>
      <c r="B11" s="1067"/>
      <c r="C11" s="165" t="s">
        <v>465</v>
      </c>
      <c r="D11" s="174">
        <v>24</v>
      </c>
      <c r="E11" s="159">
        <v>2.4767801857585101</v>
      </c>
      <c r="F11" s="159">
        <v>50</v>
      </c>
      <c r="G11" s="159">
        <v>0</v>
      </c>
      <c r="H11" s="159">
        <v>79.1666666666667</v>
      </c>
      <c r="I11" s="159">
        <v>54.5</v>
      </c>
      <c r="J11" s="159" t="s">
        <v>466</v>
      </c>
      <c r="K11" s="159">
        <v>100</v>
      </c>
      <c r="L11" s="163">
        <v>24</v>
      </c>
    </row>
    <row r="12" spans="1:12" s="58" customFormat="1" ht="21.4" customHeight="1" x14ac:dyDescent="0.25">
      <c r="A12" s="1066"/>
      <c r="B12" s="1067" t="s">
        <v>551</v>
      </c>
      <c r="C12" s="166" t="s">
        <v>74</v>
      </c>
      <c r="D12" s="162">
        <v>58</v>
      </c>
      <c r="E12" s="160">
        <v>5.9855521155830802</v>
      </c>
      <c r="F12" s="101"/>
      <c r="G12" s="160">
        <v>0</v>
      </c>
      <c r="H12" s="160">
        <v>51.724137931034498</v>
      </c>
      <c r="I12" s="160">
        <v>50.017241379310299</v>
      </c>
      <c r="J12" s="160" t="s">
        <v>466</v>
      </c>
      <c r="K12" s="160">
        <v>100</v>
      </c>
      <c r="L12" s="162">
        <v>58</v>
      </c>
    </row>
    <row r="13" spans="1:12" s="58" customFormat="1" ht="21.4" customHeight="1" x14ac:dyDescent="0.25">
      <c r="A13" s="1066"/>
      <c r="B13" s="1067"/>
      <c r="C13" s="166" t="s">
        <v>73</v>
      </c>
      <c r="D13" s="172">
        <v>70</v>
      </c>
      <c r="E13" s="160">
        <v>7.2239422084623302</v>
      </c>
      <c r="F13" s="101"/>
      <c r="G13" s="160">
        <v>0</v>
      </c>
      <c r="H13" s="160">
        <v>42.857142857142897</v>
      </c>
      <c r="I13" s="160">
        <v>48.957142857142898</v>
      </c>
      <c r="J13" s="160" t="s">
        <v>466</v>
      </c>
      <c r="K13" s="160">
        <v>100</v>
      </c>
      <c r="L13" s="162">
        <v>70</v>
      </c>
    </row>
    <row r="14" spans="1:12" s="58" customFormat="1" ht="21.4" customHeight="1" x14ac:dyDescent="0.25">
      <c r="A14" s="1066"/>
      <c r="B14" s="1067"/>
      <c r="C14" s="166" t="s">
        <v>465</v>
      </c>
      <c r="D14" s="172">
        <v>128</v>
      </c>
      <c r="E14" s="160">
        <v>13.2094943240454</v>
      </c>
      <c r="F14" s="160">
        <v>54.6875</v>
      </c>
      <c r="G14" s="160">
        <v>0</v>
      </c>
      <c r="H14" s="160">
        <v>46.875</v>
      </c>
      <c r="I14" s="160">
        <v>49.4375</v>
      </c>
      <c r="J14" s="160" t="s">
        <v>466</v>
      </c>
      <c r="K14" s="160">
        <v>100</v>
      </c>
      <c r="L14" s="162">
        <v>128</v>
      </c>
    </row>
    <row r="15" spans="1:12" s="58" customFormat="1" ht="21.4" customHeight="1" x14ac:dyDescent="0.25">
      <c r="A15" s="1066"/>
      <c r="B15" s="1067" t="s">
        <v>552</v>
      </c>
      <c r="C15" s="165" t="s">
        <v>74</v>
      </c>
      <c r="D15" s="163">
        <v>149</v>
      </c>
      <c r="E15" s="159">
        <v>15.3766769865841</v>
      </c>
      <c r="F15" s="103"/>
      <c r="G15" s="159">
        <v>0.67114093959731502</v>
      </c>
      <c r="H15" s="159">
        <v>68.456375838926206</v>
      </c>
      <c r="I15" s="159">
        <v>52.791946308724803</v>
      </c>
      <c r="J15" s="159" t="s">
        <v>466</v>
      </c>
      <c r="K15" s="159">
        <v>100</v>
      </c>
      <c r="L15" s="163">
        <v>149</v>
      </c>
    </row>
    <row r="16" spans="1:12" s="58" customFormat="1" ht="21.4" customHeight="1" x14ac:dyDescent="0.25">
      <c r="A16" s="1066"/>
      <c r="B16" s="1067"/>
      <c r="C16" s="165" t="s">
        <v>73</v>
      </c>
      <c r="D16" s="174">
        <v>144</v>
      </c>
      <c r="E16" s="159">
        <v>14.860681114551101</v>
      </c>
      <c r="F16" s="103"/>
      <c r="G16" s="159">
        <v>0</v>
      </c>
      <c r="H16" s="159">
        <v>68.75</v>
      </c>
      <c r="I16" s="159">
        <v>52.4513888888889</v>
      </c>
      <c r="J16" s="159" t="s">
        <v>466</v>
      </c>
      <c r="K16" s="159">
        <v>100</v>
      </c>
      <c r="L16" s="163">
        <v>144</v>
      </c>
    </row>
    <row r="17" spans="1:12" s="58" customFormat="1" ht="21.4" customHeight="1" x14ac:dyDescent="0.25">
      <c r="A17" s="1066"/>
      <c r="B17" s="1067"/>
      <c r="C17" s="165" t="s">
        <v>465</v>
      </c>
      <c r="D17" s="174">
        <v>293</v>
      </c>
      <c r="E17" s="159">
        <v>30.2373581011352</v>
      </c>
      <c r="F17" s="159">
        <v>49.146757679180901</v>
      </c>
      <c r="G17" s="159">
        <v>0.34129692832764502</v>
      </c>
      <c r="H17" s="159">
        <v>68.600682593856703</v>
      </c>
      <c r="I17" s="159">
        <v>52.6245733788396</v>
      </c>
      <c r="J17" s="159" t="s">
        <v>466</v>
      </c>
      <c r="K17" s="159">
        <v>100</v>
      </c>
      <c r="L17" s="163">
        <v>293</v>
      </c>
    </row>
    <row r="18" spans="1:12" s="58" customFormat="1" ht="21.4" customHeight="1" x14ac:dyDescent="0.25">
      <c r="A18" s="1066"/>
      <c r="B18" s="1067" t="s">
        <v>553</v>
      </c>
      <c r="C18" s="166" t="s">
        <v>74</v>
      </c>
      <c r="D18" s="162">
        <v>98</v>
      </c>
      <c r="E18" s="160">
        <v>10.1135190918473</v>
      </c>
      <c r="F18" s="101"/>
      <c r="G18" s="160">
        <v>4.0816326530612201</v>
      </c>
      <c r="H18" s="160">
        <v>38.775510204081598</v>
      </c>
      <c r="I18" s="160">
        <v>47.418367346938801</v>
      </c>
      <c r="J18" s="160" t="s">
        <v>466</v>
      </c>
      <c r="K18" s="160">
        <v>100</v>
      </c>
      <c r="L18" s="162">
        <v>98</v>
      </c>
    </row>
    <row r="19" spans="1:12" s="58" customFormat="1" ht="21.4" customHeight="1" x14ac:dyDescent="0.25">
      <c r="A19" s="1066"/>
      <c r="B19" s="1067"/>
      <c r="C19" s="166" t="s">
        <v>73</v>
      </c>
      <c r="D19" s="172">
        <v>114</v>
      </c>
      <c r="E19" s="160">
        <v>11.764705882352899</v>
      </c>
      <c r="F19" s="101"/>
      <c r="G19" s="160">
        <v>0</v>
      </c>
      <c r="H19" s="160">
        <v>47.368421052631597</v>
      </c>
      <c r="I19" s="160">
        <v>49.026315789473699</v>
      </c>
      <c r="J19" s="160" t="s">
        <v>466</v>
      </c>
      <c r="K19" s="160">
        <v>100</v>
      </c>
      <c r="L19" s="162">
        <v>114</v>
      </c>
    </row>
    <row r="20" spans="1:12" s="58" customFormat="1" ht="21.4" customHeight="1" x14ac:dyDescent="0.25">
      <c r="A20" s="1066"/>
      <c r="B20" s="1067"/>
      <c r="C20" s="166" t="s">
        <v>465</v>
      </c>
      <c r="D20" s="172">
        <v>212</v>
      </c>
      <c r="E20" s="160">
        <v>21.878224974200201</v>
      </c>
      <c r="F20" s="160">
        <v>53.7735849056604</v>
      </c>
      <c r="G20" s="160">
        <v>1.88679245283019</v>
      </c>
      <c r="H20" s="160">
        <v>43.396226415094297</v>
      </c>
      <c r="I20" s="160">
        <v>48.283018867924497</v>
      </c>
      <c r="J20" s="160" t="s">
        <v>466</v>
      </c>
      <c r="K20" s="160">
        <v>100</v>
      </c>
      <c r="L20" s="162">
        <v>212</v>
      </c>
    </row>
    <row r="21" spans="1:12" s="58" customFormat="1" ht="21.4" customHeight="1" x14ac:dyDescent="0.25">
      <c r="A21" s="1066"/>
      <c r="B21" s="1067" t="s">
        <v>554</v>
      </c>
      <c r="C21" s="165" t="s">
        <v>74</v>
      </c>
      <c r="D21" s="163">
        <v>5</v>
      </c>
      <c r="E21" s="159">
        <v>0.51599587203302399</v>
      </c>
      <c r="F21" s="103"/>
      <c r="G21" s="159">
        <v>0</v>
      </c>
      <c r="H21" s="159">
        <v>80</v>
      </c>
      <c r="I21" s="159">
        <v>56</v>
      </c>
      <c r="J21" s="159" t="s">
        <v>466</v>
      </c>
      <c r="K21" s="159">
        <v>100</v>
      </c>
      <c r="L21" s="163">
        <v>5</v>
      </c>
    </row>
    <row r="22" spans="1:12" s="58" customFormat="1" ht="21.4" customHeight="1" x14ac:dyDescent="0.25">
      <c r="A22" s="1066"/>
      <c r="B22" s="1067"/>
      <c r="C22" s="165" t="s">
        <v>73</v>
      </c>
      <c r="D22" s="174">
        <v>4</v>
      </c>
      <c r="E22" s="159">
        <v>0.41279669762641902</v>
      </c>
      <c r="F22" s="103"/>
      <c r="G22" s="159">
        <v>0</v>
      </c>
      <c r="H22" s="159">
        <v>75</v>
      </c>
      <c r="I22" s="159">
        <v>52.75</v>
      </c>
      <c r="J22" s="159" t="s">
        <v>466</v>
      </c>
      <c r="K22" s="159">
        <v>100</v>
      </c>
      <c r="L22" s="163">
        <v>4</v>
      </c>
    </row>
    <row r="23" spans="1:12" s="58" customFormat="1" ht="21.4" customHeight="1" x14ac:dyDescent="0.25">
      <c r="A23" s="1066"/>
      <c r="B23" s="1067"/>
      <c r="C23" s="165" t="s">
        <v>465</v>
      </c>
      <c r="D23" s="174">
        <v>9</v>
      </c>
      <c r="E23" s="159">
        <v>0.92879256965944301</v>
      </c>
      <c r="F23" s="159">
        <v>44.4444444444444</v>
      </c>
      <c r="G23" s="159">
        <v>0</v>
      </c>
      <c r="H23" s="159">
        <v>77.7777777777778</v>
      </c>
      <c r="I23" s="159">
        <v>54.5555555555556</v>
      </c>
      <c r="J23" s="159" t="s">
        <v>466</v>
      </c>
      <c r="K23" s="159">
        <v>100</v>
      </c>
      <c r="L23" s="163">
        <v>9</v>
      </c>
    </row>
    <row r="24" spans="1:12" s="58" customFormat="1" ht="21.4" customHeight="1" x14ac:dyDescent="0.25">
      <c r="A24" s="1090" t="s">
        <v>454</v>
      </c>
      <c r="B24" s="1064" t="s">
        <v>555</v>
      </c>
      <c r="C24" s="168" t="s">
        <v>74</v>
      </c>
      <c r="D24" s="173">
        <v>382</v>
      </c>
      <c r="E24" s="161">
        <v>39.422084623323002</v>
      </c>
      <c r="F24" s="105"/>
      <c r="G24" s="161">
        <v>1.30890052356021</v>
      </c>
      <c r="H24" s="161">
        <v>60.209424083769598</v>
      </c>
      <c r="I24" s="161">
        <v>51.248691099476403</v>
      </c>
      <c r="J24" s="161" t="s">
        <v>466</v>
      </c>
      <c r="K24" s="161">
        <v>100</v>
      </c>
      <c r="L24" s="164">
        <v>382</v>
      </c>
    </row>
    <row r="25" spans="1:12" s="58" customFormat="1" ht="22" customHeight="1" x14ac:dyDescent="0.25">
      <c r="A25" s="1090"/>
      <c r="B25" s="1064"/>
      <c r="C25" s="168" t="s">
        <v>73</v>
      </c>
      <c r="D25" s="173">
        <v>368</v>
      </c>
      <c r="E25" s="161">
        <v>37.977296181630599</v>
      </c>
      <c r="F25" s="105"/>
      <c r="G25" s="161">
        <v>0</v>
      </c>
      <c r="H25" s="161">
        <v>58.423913043478301</v>
      </c>
      <c r="I25" s="161">
        <v>50.934782608695699</v>
      </c>
      <c r="J25" s="161" t="s">
        <v>466</v>
      </c>
      <c r="K25" s="161">
        <v>100</v>
      </c>
      <c r="L25" s="164">
        <v>368</v>
      </c>
    </row>
    <row r="26" spans="1:12" s="58" customFormat="1" ht="19.75" customHeight="1" x14ac:dyDescent="0.25">
      <c r="A26" s="1090"/>
      <c r="B26" s="1064"/>
      <c r="C26" s="168" t="s">
        <v>465</v>
      </c>
      <c r="D26" s="173">
        <v>750</v>
      </c>
      <c r="E26" s="161">
        <v>77.399380804953594</v>
      </c>
      <c r="F26" s="161">
        <v>49.066666666666698</v>
      </c>
      <c r="G26" s="161">
        <v>0.66666666666666696</v>
      </c>
      <c r="H26" s="161">
        <v>59.3333333333333</v>
      </c>
      <c r="I26" s="161">
        <v>51.094666666666697</v>
      </c>
      <c r="J26" s="161" t="s">
        <v>466</v>
      </c>
      <c r="K26" s="161">
        <v>100</v>
      </c>
      <c r="L26" s="164">
        <v>750</v>
      </c>
    </row>
    <row r="27" spans="1:12" s="58" customFormat="1" ht="21.4" customHeight="1" x14ac:dyDescent="0.25">
      <c r="A27" s="1066" t="s">
        <v>532</v>
      </c>
      <c r="B27" s="1067" t="s">
        <v>556</v>
      </c>
      <c r="C27" s="166" t="s">
        <v>74</v>
      </c>
      <c r="D27" s="162">
        <v>42</v>
      </c>
      <c r="E27" s="160">
        <v>4.3343653250773997</v>
      </c>
      <c r="F27" s="101"/>
      <c r="G27" s="160">
        <v>0</v>
      </c>
      <c r="H27" s="160">
        <v>69.047619047619094</v>
      </c>
      <c r="I27" s="160">
        <v>53.952380952380999</v>
      </c>
      <c r="J27" s="160" t="s">
        <v>466</v>
      </c>
      <c r="K27" s="160">
        <v>100</v>
      </c>
      <c r="L27" s="162">
        <v>42</v>
      </c>
    </row>
    <row r="28" spans="1:12" s="58" customFormat="1" ht="21.4" customHeight="1" x14ac:dyDescent="0.25">
      <c r="A28" s="1066"/>
      <c r="B28" s="1067"/>
      <c r="C28" s="166" t="s">
        <v>73</v>
      </c>
      <c r="D28" s="172">
        <v>20</v>
      </c>
      <c r="E28" s="160">
        <v>2.0639834881321</v>
      </c>
      <c r="F28" s="101"/>
      <c r="G28" s="160">
        <v>0</v>
      </c>
      <c r="H28" s="160">
        <v>70</v>
      </c>
      <c r="I28" s="160">
        <v>53.05</v>
      </c>
      <c r="J28" s="160" t="s">
        <v>466</v>
      </c>
      <c r="K28" s="160">
        <v>100</v>
      </c>
      <c r="L28" s="162">
        <v>20</v>
      </c>
    </row>
    <row r="29" spans="1:12" s="58" customFormat="1" ht="21.4" customHeight="1" x14ac:dyDescent="0.25">
      <c r="A29" s="1066"/>
      <c r="B29" s="1067"/>
      <c r="C29" s="166" t="s">
        <v>465</v>
      </c>
      <c r="D29" s="172">
        <v>62</v>
      </c>
      <c r="E29" s="160">
        <v>6.3983488132094903</v>
      </c>
      <c r="F29" s="160">
        <v>32.258064516128997</v>
      </c>
      <c r="G29" s="160">
        <v>0</v>
      </c>
      <c r="H29" s="160">
        <v>69.354838709677395</v>
      </c>
      <c r="I29" s="160">
        <v>53.661290322580697</v>
      </c>
      <c r="J29" s="160" t="s">
        <v>466</v>
      </c>
      <c r="K29" s="160">
        <v>100</v>
      </c>
      <c r="L29" s="162">
        <v>62</v>
      </c>
    </row>
    <row r="30" spans="1:12" s="58" customFormat="1" ht="21.4" customHeight="1" x14ac:dyDescent="0.25">
      <c r="A30" s="1066"/>
      <c r="B30" s="1067" t="s">
        <v>557</v>
      </c>
      <c r="C30" s="165" t="s">
        <v>74</v>
      </c>
      <c r="D30" s="163">
        <v>56</v>
      </c>
      <c r="E30" s="159">
        <v>5.7791537667698698</v>
      </c>
      <c r="F30" s="103"/>
      <c r="G30" s="159">
        <v>0</v>
      </c>
      <c r="H30" s="159">
        <v>66.071428571428598</v>
      </c>
      <c r="I30" s="159">
        <v>52.571428571428598</v>
      </c>
      <c r="J30" s="159" t="s">
        <v>466</v>
      </c>
      <c r="K30" s="159">
        <v>100</v>
      </c>
      <c r="L30" s="163">
        <v>56</v>
      </c>
    </row>
    <row r="31" spans="1:12" s="58" customFormat="1" ht="21.4" customHeight="1" x14ac:dyDescent="0.25">
      <c r="A31" s="1066"/>
      <c r="B31" s="1067"/>
      <c r="C31" s="165" t="s">
        <v>73</v>
      </c>
      <c r="D31" s="174">
        <v>55</v>
      </c>
      <c r="E31" s="159">
        <v>5.6759545923632597</v>
      </c>
      <c r="F31" s="103"/>
      <c r="G31" s="159">
        <v>0</v>
      </c>
      <c r="H31" s="159">
        <v>70.909090909090907</v>
      </c>
      <c r="I31" s="159">
        <v>53.036363636363603</v>
      </c>
      <c r="J31" s="159" t="s">
        <v>466</v>
      </c>
      <c r="K31" s="159">
        <v>100</v>
      </c>
      <c r="L31" s="163">
        <v>55</v>
      </c>
    </row>
    <row r="32" spans="1:12" s="58" customFormat="1" ht="21.4" customHeight="1" x14ac:dyDescent="0.25">
      <c r="A32" s="1066"/>
      <c r="B32" s="1067"/>
      <c r="C32" s="165" t="s">
        <v>465</v>
      </c>
      <c r="D32" s="174">
        <v>111</v>
      </c>
      <c r="E32" s="159">
        <v>11.455108359133099</v>
      </c>
      <c r="F32" s="159">
        <v>49.549549549549504</v>
      </c>
      <c r="G32" s="159">
        <v>0</v>
      </c>
      <c r="H32" s="159">
        <v>68.468468468468501</v>
      </c>
      <c r="I32" s="159">
        <v>52.801801801801801</v>
      </c>
      <c r="J32" s="159" t="s">
        <v>466</v>
      </c>
      <c r="K32" s="159">
        <v>100</v>
      </c>
      <c r="L32" s="163">
        <v>111</v>
      </c>
    </row>
    <row r="33" spans="1:12" s="58" customFormat="1" ht="21.4" customHeight="1" x14ac:dyDescent="0.25">
      <c r="A33" s="1090" t="s">
        <v>454</v>
      </c>
      <c r="B33" s="1064" t="s">
        <v>558</v>
      </c>
      <c r="C33" s="168" t="s">
        <v>74</v>
      </c>
      <c r="D33" s="173">
        <v>98</v>
      </c>
      <c r="E33" s="161">
        <v>10.1135190918473</v>
      </c>
      <c r="F33" s="105"/>
      <c r="G33" s="161">
        <v>0</v>
      </c>
      <c r="H33" s="161">
        <v>67.346938775510196</v>
      </c>
      <c r="I33" s="161">
        <v>53.163265306122497</v>
      </c>
      <c r="J33" s="161" t="s">
        <v>466</v>
      </c>
      <c r="K33" s="161">
        <v>100</v>
      </c>
      <c r="L33" s="164">
        <v>98</v>
      </c>
    </row>
    <row r="34" spans="1:12" s="58" customFormat="1" ht="22" customHeight="1" x14ac:dyDescent="0.25">
      <c r="A34" s="1090"/>
      <c r="B34" s="1064"/>
      <c r="C34" s="168" t="s">
        <v>73</v>
      </c>
      <c r="D34" s="173">
        <v>75</v>
      </c>
      <c r="E34" s="161">
        <v>7.7399380804953601</v>
      </c>
      <c r="F34" s="105"/>
      <c r="G34" s="161">
        <v>0</v>
      </c>
      <c r="H34" s="161">
        <v>70.6666666666667</v>
      </c>
      <c r="I34" s="161">
        <v>53.04</v>
      </c>
      <c r="J34" s="161" t="s">
        <v>466</v>
      </c>
      <c r="K34" s="161">
        <v>100</v>
      </c>
      <c r="L34" s="164">
        <v>75</v>
      </c>
    </row>
    <row r="35" spans="1:12" s="58" customFormat="1" ht="19.75" customHeight="1" x14ac:dyDescent="0.25">
      <c r="A35" s="1090"/>
      <c r="B35" s="1064"/>
      <c r="C35" s="168" t="s">
        <v>465</v>
      </c>
      <c r="D35" s="173">
        <v>173</v>
      </c>
      <c r="E35" s="161">
        <v>17.853457172342601</v>
      </c>
      <c r="F35" s="161">
        <v>43.352601156069397</v>
      </c>
      <c r="G35" s="161">
        <v>0</v>
      </c>
      <c r="H35" s="161">
        <v>68.786127167630099</v>
      </c>
      <c r="I35" s="161">
        <v>53.1098265895954</v>
      </c>
      <c r="J35" s="161" t="s">
        <v>466</v>
      </c>
      <c r="K35" s="161">
        <v>100</v>
      </c>
      <c r="L35" s="164">
        <v>173</v>
      </c>
    </row>
    <row r="36" spans="1:12" s="58" customFormat="1" ht="21.4" customHeight="1" x14ac:dyDescent="0.25">
      <c r="A36" s="1066" t="s">
        <v>533</v>
      </c>
      <c r="B36" s="1067" t="s">
        <v>559</v>
      </c>
      <c r="C36" s="166" t="s">
        <v>74</v>
      </c>
      <c r="D36" s="162">
        <v>7</v>
      </c>
      <c r="E36" s="160">
        <v>0.72239422084623295</v>
      </c>
      <c r="F36" s="101"/>
      <c r="G36" s="160">
        <v>0</v>
      </c>
      <c r="H36" s="160">
        <v>71.428571428571402</v>
      </c>
      <c r="I36" s="160">
        <v>52</v>
      </c>
      <c r="J36" s="160" t="s">
        <v>466</v>
      </c>
      <c r="K36" s="160">
        <v>100</v>
      </c>
      <c r="L36" s="162">
        <v>7</v>
      </c>
    </row>
    <row r="37" spans="1:12" s="58" customFormat="1" ht="21.4" customHeight="1" x14ac:dyDescent="0.25">
      <c r="A37" s="1066"/>
      <c r="B37" s="1067"/>
      <c r="C37" s="166" t="s">
        <v>73</v>
      </c>
      <c r="D37" s="172">
        <v>4</v>
      </c>
      <c r="E37" s="160">
        <v>0.41279669762641902</v>
      </c>
      <c r="F37" s="101"/>
      <c r="G37" s="160">
        <v>0</v>
      </c>
      <c r="H37" s="160">
        <v>75</v>
      </c>
      <c r="I37" s="160">
        <v>53</v>
      </c>
      <c r="J37" s="160" t="s">
        <v>466</v>
      </c>
      <c r="K37" s="160">
        <v>100</v>
      </c>
      <c r="L37" s="162">
        <v>4</v>
      </c>
    </row>
    <row r="38" spans="1:12" s="58" customFormat="1" ht="21.4" customHeight="1" x14ac:dyDescent="0.25">
      <c r="A38" s="1066"/>
      <c r="B38" s="1067"/>
      <c r="C38" s="166" t="s">
        <v>465</v>
      </c>
      <c r="D38" s="172">
        <v>11</v>
      </c>
      <c r="E38" s="160">
        <v>1.1351909184726501</v>
      </c>
      <c r="F38" s="160">
        <v>36.363636363636402</v>
      </c>
      <c r="G38" s="160">
        <v>0</v>
      </c>
      <c r="H38" s="160">
        <v>72.727272727272705</v>
      </c>
      <c r="I38" s="160">
        <v>52.363636363636402</v>
      </c>
      <c r="J38" s="160" t="s">
        <v>466</v>
      </c>
      <c r="K38" s="160">
        <v>100</v>
      </c>
      <c r="L38" s="162">
        <v>11</v>
      </c>
    </row>
    <row r="39" spans="1:12" s="58" customFormat="1" ht="21.4" customHeight="1" x14ac:dyDescent="0.25">
      <c r="A39" s="1066"/>
      <c r="B39" s="1067" t="s">
        <v>560</v>
      </c>
      <c r="C39" s="165" t="s">
        <v>74</v>
      </c>
      <c r="D39" s="163">
        <v>12</v>
      </c>
      <c r="E39" s="159">
        <v>1.2383900928792599</v>
      </c>
      <c r="F39" s="103"/>
      <c r="G39" s="159">
        <v>0</v>
      </c>
      <c r="H39" s="159">
        <v>66.6666666666667</v>
      </c>
      <c r="I39" s="159">
        <v>51.3333333333333</v>
      </c>
      <c r="J39" s="159" t="s">
        <v>466</v>
      </c>
      <c r="K39" s="159">
        <v>100</v>
      </c>
      <c r="L39" s="163">
        <v>12</v>
      </c>
    </row>
    <row r="40" spans="1:12" s="58" customFormat="1" ht="21.4" customHeight="1" x14ac:dyDescent="0.25">
      <c r="A40" s="1066"/>
      <c r="B40" s="1067"/>
      <c r="C40" s="165" t="s">
        <v>73</v>
      </c>
      <c r="D40" s="174">
        <v>6</v>
      </c>
      <c r="E40" s="159">
        <v>0.61919504643962897</v>
      </c>
      <c r="F40" s="103"/>
      <c r="G40" s="159">
        <v>0</v>
      </c>
      <c r="H40" s="159">
        <v>83.3333333333333</v>
      </c>
      <c r="I40" s="159">
        <v>52.3333333333333</v>
      </c>
      <c r="J40" s="159" t="s">
        <v>466</v>
      </c>
      <c r="K40" s="159">
        <v>100</v>
      </c>
      <c r="L40" s="163">
        <v>6</v>
      </c>
    </row>
    <row r="41" spans="1:12" s="58" customFormat="1" ht="21.4" customHeight="1" x14ac:dyDescent="0.25">
      <c r="A41" s="1066"/>
      <c r="B41" s="1067"/>
      <c r="C41" s="165" t="s">
        <v>465</v>
      </c>
      <c r="D41" s="174">
        <v>18</v>
      </c>
      <c r="E41" s="159">
        <v>1.85758513931889</v>
      </c>
      <c r="F41" s="159">
        <v>33.3333333333333</v>
      </c>
      <c r="G41" s="159">
        <v>0</v>
      </c>
      <c r="H41" s="159">
        <v>72.2222222222222</v>
      </c>
      <c r="I41" s="159">
        <v>51.6666666666667</v>
      </c>
      <c r="J41" s="159" t="s">
        <v>466</v>
      </c>
      <c r="K41" s="159">
        <v>100</v>
      </c>
      <c r="L41" s="163">
        <v>18</v>
      </c>
    </row>
    <row r="42" spans="1:12" s="58" customFormat="1" ht="21.4" customHeight="1" x14ac:dyDescent="0.25">
      <c r="A42" s="1066"/>
      <c r="B42" s="1067" t="s">
        <v>561</v>
      </c>
      <c r="C42" s="166" t="s">
        <v>74</v>
      </c>
      <c r="D42" s="162">
        <v>12</v>
      </c>
      <c r="E42" s="160">
        <v>1.2383900928792599</v>
      </c>
      <c r="F42" s="101"/>
      <c r="G42" s="160">
        <v>0</v>
      </c>
      <c r="H42" s="160">
        <v>75</v>
      </c>
      <c r="I42" s="160">
        <v>54.4166666666667</v>
      </c>
      <c r="J42" s="160" t="s">
        <v>466</v>
      </c>
      <c r="K42" s="160">
        <v>100</v>
      </c>
      <c r="L42" s="162">
        <v>12</v>
      </c>
    </row>
    <row r="43" spans="1:12" s="58" customFormat="1" ht="21.4" customHeight="1" x14ac:dyDescent="0.25">
      <c r="A43" s="1066"/>
      <c r="B43" s="1067"/>
      <c r="C43" s="166" t="s">
        <v>73</v>
      </c>
      <c r="D43" s="172">
        <v>5</v>
      </c>
      <c r="E43" s="160">
        <v>0.51599587203302399</v>
      </c>
      <c r="F43" s="101"/>
      <c r="G43" s="160">
        <v>0</v>
      </c>
      <c r="H43" s="160">
        <v>40</v>
      </c>
      <c r="I43" s="160">
        <v>48.2</v>
      </c>
      <c r="J43" s="160" t="s">
        <v>466</v>
      </c>
      <c r="K43" s="160">
        <v>100</v>
      </c>
      <c r="L43" s="162">
        <v>5</v>
      </c>
    </row>
    <row r="44" spans="1:12" s="58" customFormat="1" ht="21.4" customHeight="1" x14ac:dyDescent="0.25">
      <c r="A44" s="1066"/>
      <c r="B44" s="1067"/>
      <c r="C44" s="166" t="s">
        <v>465</v>
      </c>
      <c r="D44" s="172">
        <v>17</v>
      </c>
      <c r="E44" s="160">
        <v>1.7543859649122799</v>
      </c>
      <c r="F44" s="160">
        <v>29.411764705882401</v>
      </c>
      <c r="G44" s="160">
        <v>0</v>
      </c>
      <c r="H44" s="160">
        <v>64.705882352941202</v>
      </c>
      <c r="I44" s="160">
        <v>52.588235294117602</v>
      </c>
      <c r="J44" s="160" t="s">
        <v>466</v>
      </c>
      <c r="K44" s="160">
        <v>100</v>
      </c>
      <c r="L44" s="162">
        <v>17</v>
      </c>
    </row>
    <row r="45" spans="1:12" s="58" customFormat="1" ht="21.4" customHeight="1" x14ac:dyDescent="0.25">
      <c r="A45" s="1090" t="s">
        <v>454</v>
      </c>
      <c r="B45" s="1064" t="s">
        <v>562</v>
      </c>
      <c r="C45" s="168" t="s">
        <v>74</v>
      </c>
      <c r="D45" s="173">
        <v>31</v>
      </c>
      <c r="E45" s="161">
        <v>3.1991744066047501</v>
      </c>
      <c r="F45" s="105"/>
      <c r="G45" s="161">
        <v>0</v>
      </c>
      <c r="H45" s="161">
        <v>70.9677419354839</v>
      </c>
      <c r="I45" s="161">
        <v>52.677419354838698</v>
      </c>
      <c r="J45" s="161" t="s">
        <v>466</v>
      </c>
      <c r="K45" s="161">
        <v>100</v>
      </c>
      <c r="L45" s="164">
        <v>31</v>
      </c>
    </row>
    <row r="46" spans="1:12" s="58" customFormat="1" ht="22" customHeight="1" x14ac:dyDescent="0.25">
      <c r="A46" s="1090"/>
      <c r="B46" s="1064"/>
      <c r="C46" s="168" t="s">
        <v>73</v>
      </c>
      <c r="D46" s="173">
        <v>15</v>
      </c>
      <c r="E46" s="161">
        <v>1.54798761609907</v>
      </c>
      <c r="F46" s="105"/>
      <c r="G46" s="161">
        <v>0</v>
      </c>
      <c r="H46" s="161">
        <v>66.6666666666667</v>
      </c>
      <c r="I46" s="161">
        <v>51.133333333333297</v>
      </c>
      <c r="J46" s="161" t="s">
        <v>466</v>
      </c>
      <c r="K46" s="161">
        <v>100</v>
      </c>
      <c r="L46" s="164">
        <v>15</v>
      </c>
    </row>
    <row r="47" spans="1:12" s="58" customFormat="1" ht="19.75" customHeight="1" x14ac:dyDescent="0.25">
      <c r="A47" s="1090"/>
      <c r="B47" s="1064"/>
      <c r="C47" s="168" t="s">
        <v>465</v>
      </c>
      <c r="D47" s="173">
        <v>46</v>
      </c>
      <c r="E47" s="161">
        <v>4.7471620227038196</v>
      </c>
      <c r="F47" s="161">
        <v>32.6086956521739</v>
      </c>
      <c r="G47" s="161">
        <v>0</v>
      </c>
      <c r="H47" s="161">
        <v>69.565217391304301</v>
      </c>
      <c r="I47" s="161">
        <v>52.173913043478301</v>
      </c>
      <c r="J47" s="161" t="s">
        <v>466</v>
      </c>
      <c r="K47" s="161">
        <v>100</v>
      </c>
      <c r="L47" s="164">
        <v>46</v>
      </c>
    </row>
    <row r="48" spans="1:12" s="58" customFormat="1" ht="21.4" customHeight="1" x14ac:dyDescent="0.25">
      <c r="A48" s="1073" t="s">
        <v>454</v>
      </c>
      <c r="B48" s="1065" t="s">
        <v>563</v>
      </c>
      <c r="C48" s="168" t="s">
        <v>74</v>
      </c>
      <c r="D48" s="173">
        <v>511</v>
      </c>
      <c r="E48" s="161">
        <v>52.734778121775001</v>
      </c>
      <c r="F48" s="105"/>
      <c r="G48" s="161">
        <v>0.97847358121330696</v>
      </c>
      <c r="H48" s="161">
        <v>62.230919765166298</v>
      </c>
      <c r="I48" s="161">
        <v>51.702544031311199</v>
      </c>
      <c r="J48" s="161" t="s">
        <v>466</v>
      </c>
      <c r="K48" s="161">
        <v>100</v>
      </c>
      <c r="L48" s="164">
        <v>511</v>
      </c>
    </row>
    <row r="49" spans="1:12" s="58" customFormat="1" ht="22" customHeight="1" x14ac:dyDescent="0.25">
      <c r="A49" s="1073"/>
      <c r="B49" s="1065"/>
      <c r="C49" s="168" t="s">
        <v>73</v>
      </c>
      <c r="D49" s="173">
        <v>458</v>
      </c>
      <c r="E49" s="161">
        <v>47.265221878224999</v>
      </c>
      <c r="F49" s="105"/>
      <c r="G49" s="161">
        <v>0</v>
      </c>
      <c r="H49" s="161">
        <v>60.698689956331897</v>
      </c>
      <c r="I49" s="161">
        <v>51.286026200873401</v>
      </c>
      <c r="J49" s="161" t="s">
        <v>466</v>
      </c>
      <c r="K49" s="161">
        <v>100</v>
      </c>
      <c r="L49" s="164">
        <v>458</v>
      </c>
    </row>
    <row r="50" spans="1:12" s="58" customFormat="1" ht="19.75" customHeight="1" x14ac:dyDescent="0.25">
      <c r="A50" s="1073"/>
      <c r="B50" s="1065"/>
      <c r="C50" s="168" t="s">
        <v>465</v>
      </c>
      <c r="D50" s="173">
        <v>969</v>
      </c>
      <c r="E50" s="161">
        <v>100</v>
      </c>
      <c r="F50" s="161">
        <v>47.265221878224999</v>
      </c>
      <c r="G50" s="161">
        <v>0.51599587203302399</v>
      </c>
      <c r="H50" s="161">
        <v>61.506707946336398</v>
      </c>
      <c r="I50" s="161">
        <v>51.505675954592398</v>
      </c>
      <c r="J50" s="161" t="s">
        <v>466</v>
      </c>
      <c r="K50" s="161">
        <v>100</v>
      </c>
      <c r="L50" s="164">
        <v>969</v>
      </c>
    </row>
    <row r="51" spans="1:12" s="58" customFormat="1" ht="28.75" customHeight="1" x14ac:dyDescent="0.25"/>
  </sheetData>
  <mergeCells count="24">
    <mergeCell ref="A33:A35"/>
    <mergeCell ref="B33:B35"/>
    <mergeCell ref="A3:K3"/>
    <mergeCell ref="A5:B5"/>
    <mergeCell ref="A6:A23"/>
    <mergeCell ref="B6:B8"/>
    <mergeCell ref="B9:B11"/>
    <mergeCell ref="B12:B14"/>
    <mergeCell ref="B15:B17"/>
    <mergeCell ref="B18:B20"/>
    <mergeCell ref="B21:B23"/>
    <mergeCell ref="A24:A26"/>
    <mergeCell ref="B24:B26"/>
    <mergeCell ref="A27:A32"/>
    <mergeCell ref="B27:B29"/>
    <mergeCell ref="B30:B32"/>
    <mergeCell ref="A48:A50"/>
    <mergeCell ref="B48:B50"/>
    <mergeCell ref="A36:A44"/>
    <mergeCell ref="B36:B38"/>
    <mergeCell ref="B39:B41"/>
    <mergeCell ref="B42:B44"/>
    <mergeCell ref="A45:A47"/>
    <mergeCell ref="B45:B47"/>
  </mergeCells>
  <hyperlinks>
    <hyperlink ref="A2" location="Sommaire!A1" display="Retour au sommaire" xr:uid="{00000000-0004-0000-0C00-000000000000}"/>
    <hyperlink ref="C2" location="'Sources et champs'!A1" display="Source et champs" xr:uid="{00000000-0004-0000-0C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5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L39"/>
  <sheetViews>
    <sheetView showGridLines="0" zoomScaleNormal="100" zoomScaleSheetLayoutView="96" workbookViewId="0">
      <selection activeCell="C2" sqref="C2"/>
    </sheetView>
  </sheetViews>
  <sheetFormatPr baseColWidth="10" defaultColWidth="11.453125" defaultRowHeight="12.5" x14ac:dyDescent="0.25"/>
  <cols>
    <col min="1" max="1" width="14.453125" style="56" customWidth="1"/>
    <col min="2" max="2" width="22.1796875" style="56" customWidth="1"/>
    <col min="3" max="3" width="9.7265625" style="56" customWidth="1"/>
    <col min="4" max="4" width="9.54296875" style="56" customWidth="1"/>
    <col min="5" max="5" width="9" style="56" customWidth="1"/>
    <col min="6" max="6" width="9.1796875" style="56" customWidth="1"/>
    <col min="7" max="7" width="10.54296875" style="56" customWidth="1"/>
    <col min="8" max="8" width="10" style="56" customWidth="1"/>
    <col min="9" max="10" width="8.81640625" style="56" customWidth="1"/>
    <col min="11" max="11" width="9.54296875" style="56" customWidth="1"/>
    <col min="12" max="12" width="9" style="56" customWidth="1"/>
    <col min="13" max="13" width="9.1796875" style="56" customWidth="1"/>
    <col min="14" max="16384" width="11.453125" style="56"/>
  </cols>
  <sheetData>
    <row r="1" spans="1:12" ht="18.75" customHeight="1" x14ac:dyDescent="0.4">
      <c r="A1" s="311" t="s">
        <v>1007</v>
      </c>
    </row>
    <row r="2" spans="1:12" ht="14.5" x14ac:dyDescent="0.35">
      <c r="A2" s="3" t="s">
        <v>11</v>
      </c>
      <c r="C2" s="3" t="s">
        <v>1268</v>
      </c>
    </row>
    <row r="3" spans="1:12" s="58" customFormat="1" ht="20.25" customHeight="1" x14ac:dyDescent="0.25">
      <c r="A3" s="1068" t="s">
        <v>564</v>
      </c>
      <c r="B3" s="1068"/>
      <c r="C3" s="1068"/>
      <c r="D3" s="1068"/>
      <c r="E3" s="1068"/>
      <c r="F3" s="1068"/>
      <c r="G3" s="1068"/>
      <c r="H3" s="1068"/>
      <c r="I3" s="1068"/>
      <c r="J3" s="1068"/>
      <c r="K3" s="1068"/>
    </row>
    <row r="4" spans="1:12" s="58" customFormat="1" ht="14.5" customHeight="1" x14ac:dyDescent="0.25"/>
    <row r="5" spans="1:12" s="58" customFormat="1" ht="45.4" customHeight="1" x14ac:dyDescent="0.25">
      <c r="A5" s="1137"/>
      <c r="B5" s="1137"/>
      <c r="C5" s="167"/>
      <c r="D5" s="99" t="s">
        <v>455</v>
      </c>
      <c r="E5" s="171" t="s">
        <v>456</v>
      </c>
      <c r="F5" s="171" t="s">
        <v>457</v>
      </c>
      <c r="G5" s="171" t="s">
        <v>458</v>
      </c>
      <c r="H5" s="171" t="s">
        <v>459</v>
      </c>
      <c r="I5" s="171" t="s">
        <v>460</v>
      </c>
      <c r="J5" s="171" t="s">
        <v>461</v>
      </c>
      <c r="K5" s="171" t="s">
        <v>462</v>
      </c>
      <c r="L5" s="171" t="s">
        <v>463</v>
      </c>
    </row>
    <row r="6" spans="1:12" s="58" customFormat="1" ht="21.4" customHeight="1" x14ac:dyDescent="0.25">
      <c r="A6" s="1066" t="s">
        <v>536</v>
      </c>
      <c r="B6" s="1067" t="s">
        <v>369</v>
      </c>
      <c r="C6" s="166" t="s">
        <v>74</v>
      </c>
      <c r="D6" s="162">
        <v>183</v>
      </c>
      <c r="E6" s="160">
        <v>1.99847111499399</v>
      </c>
      <c r="F6" s="101"/>
      <c r="G6" s="160">
        <v>8.1967213114754092</v>
      </c>
      <c r="H6" s="160">
        <v>44.262295081967203</v>
      </c>
      <c r="I6" s="160">
        <v>47.928961748633903</v>
      </c>
      <c r="J6" s="160">
        <v>2.7322404371584699</v>
      </c>
      <c r="K6" s="160">
        <v>99.289617486338798</v>
      </c>
      <c r="L6" s="162">
        <v>181.7</v>
      </c>
    </row>
    <row r="7" spans="1:12" s="58" customFormat="1" ht="21.4" customHeight="1" x14ac:dyDescent="0.25">
      <c r="A7" s="1066"/>
      <c r="B7" s="1067"/>
      <c r="C7" s="166" t="s">
        <v>73</v>
      </c>
      <c r="D7" s="172">
        <v>442</v>
      </c>
      <c r="E7" s="160">
        <v>4.8269083761057097</v>
      </c>
      <c r="F7" s="101"/>
      <c r="G7" s="160">
        <v>18.099547511312199</v>
      </c>
      <c r="H7" s="160">
        <v>33.9366515837104</v>
      </c>
      <c r="I7" s="160">
        <v>44.981900452488702</v>
      </c>
      <c r="J7" s="160">
        <v>6.3348416289592802</v>
      </c>
      <c r="K7" s="160">
        <v>98.393665158370993</v>
      </c>
      <c r="L7" s="162">
        <v>434.9</v>
      </c>
    </row>
    <row r="8" spans="1:12" s="58" customFormat="1" ht="21.4" customHeight="1" x14ac:dyDescent="0.25">
      <c r="A8" s="1066"/>
      <c r="B8" s="1067"/>
      <c r="C8" s="166" t="s">
        <v>465</v>
      </c>
      <c r="D8" s="172">
        <v>625</v>
      </c>
      <c r="E8" s="160">
        <v>6.8253794910997101</v>
      </c>
      <c r="F8" s="160">
        <v>70.72</v>
      </c>
      <c r="G8" s="160">
        <v>15.2</v>
      </c>
      <c r="H8" s="160">
        <v>36.96</v>
      </c>
      <c r="I8" s="160">
        <v>45.844799999999999</v>
      </c>
      <c r="J8" s="160">
        <v>5.28</v>
      </c>
      <c r="K8" s="160">
        <v>98.656000000000006</v>
      </c>
      <c r="L8" s="162">
        <v>616.6</v>
      </c>
    </row>
    <row r="9" spans="1:12" s="58" customFormat="1" ht="21.4" customHeight="1" x14ac:dyDescent="0.25">
      <c r="A9" s="1066"/>
      <c r="B9" s="1067" t="s">
        <v>565</v>
      </c>
      <c r="C9" s="165" t="s">
        <v>74</v>
      </c>
      <c r="D9" s="163">
        <v>48</v>
      </c>
      <c r="E9" s="159">
        <v>0.52418914491645696</v>
      </c>
      <c r="F9" s="103"/>
      <c r="G9" s="159">
        <v>4.1666666666666696</v>
      </c>
      <c r="H9" s="159">
        <v>66.6666666666667</v>
      </c>
      <c r="I9" s="159">
        <v>51.625</v>
      </c>
      <c r="J9" s="159">
        <v>4.1666666666666696</v>
      </c>
      <c r="K9" s="159">
        <v>99.1666666666667</v>
      </c>
      <c r="L9" s="163">
        <v>47.6</v>
      </c>
    </row>
    <row r="10" spans="1:12" s="58" customFormat="1" ht="21.4" customHeight="1" x14ac:dyDescent="0.25">
      <c r="A10" s="1066"/>
      <c r="B10" s="1067"/>
      <c r="C10" s="165" t="s">
        <v>73</v>
      </c>
      <c r="D10" s="174">
        <v>340</v>
      </c>
      <c r="E10" s="159">
        <v>3.7130064431582399</v>
      </c>
      <c r="F10" s="103"/>
      <c r="G10" s="159">
        <v>9.7058823529411793</v>
      </c>
      <c r="H10" s="159">
        <v>51.764705882352899</v>
      </c>
      <c r="I10" s="159">
        <v>48.323529411764703</v>
      </c>
      <c r="J10" s="159">
        <v>8.8235294117647101</v>
      </c>
      <c r="K10" s="159">
        <v>96</v>
      </c>
      <c r="L10" s="163">
        <v>326.39999999999998</v>
      </c>
    </row>
    <row r="11" spans="1:12" s="58" customFormat="1" ht="21.4" customHeight="1" x14ac:dyDescent="0.25">
      <c r="A11" s="1066"/>
      <c r="B11" s="1067"/>
      <c r="C11" s="165" t="s">
        <v>465</v>
      </c>
      <c r="D11" s="174">
        <v>388</v>
      </c>
      <c r="E11" s="159">
        <v>4.2371955880746999</v>
      </c>
      <c r="F11" s="159">
        <v>87.628865979381402</v>
      </c>
      <c r="G11" s="159">
        <v>9.0206185567010309</v>
      </c>
      <c r="H11" s="159">
        <v>53.6082474226804</v>
      </c>
      <c r="I11" s="159">
        <v>48.731958762886599</v>
      </c>
      <c r="J11" s="159">
        <v>8.2474226804123703</v>
      </c>
      <c r="K11" s="159">
        <v>96.391752577319593</v>
      </c>
      <c r="L11" s="163">
        <v>374</v>
      </c>
    </row>
    <row r="12" spans="1:12" s="58" customFormat="1" ht="21.4" customHeight="1" x14ac:dyDescent="0.25">
      <c r="A12" s="1066"/>
      <c r="B12" s="1067" t="s">
        <v>361</v>
      </c>
      <c r="C12" s="166" t="s">
        <v>74</v>
      </c>
      <c r="D12" s="162">
        <v>37</v>
      </c>
      <c r="E12" s="160">
        <v>0.40406246587310302</v>
      </c>
      <c r="F12" s="101"/>
      <c r="G12" s="160">
        <v>45.945945945945901</v>
      </c>
      <c r="H12" s="160">
        <v>10.8108108108108</v>
      </c>
      <c r="I12" s="160">
        <v>37.3783783783784</v>
      </c>
      <c r="J12" s="160" t="s">
        <v>466</v>
      </c>
      <c r="K12" s="160">
        <v>97.567567567567593</v>
      </c>
      <c r="L12" s="162">
        <v>36.1</v>
      </c>
    </row>
    <row r="13" spans="1:12" s="58" customFormat="1" ht="21.4" customHeight="1" x14ac:dyDescent="0.25">
      <c r="A13" s="1066"/>
      <c r="B13" s="1067"/>
      <c r="C13" s="166" t="s">
        <v>73</v>
      </c>
      <c r="D13" s="172">
        <v>89</v>
      </c>
      <c r="E13" s="160">
        <v>0.97193403953259805</v>
      </c>
      <c r="F13" s="101"/>
      <c r="G13" s="160">
        <v>58.4269662921348</v>
      </c>
      <c r="H13" s="160">
        <v>14.6067415730337</v>
      </c>
      <c r="I13" s="160">
        <v>36.314606741573002</v>
      </c>
      <c r="J13" s="160" t="s">
        <v>466</v>
      </c>
      <c r="K13" s="160">
        <v>94.775280898876403</v>
      </c>
      <c r="L13" s="162">
        <v>84.35</v>
      </c>
    </row>
    <row r="14" spans="1:12" s="58" customFormat="1" ht="21.4" customHeight="1" x14ac:dyDescent="0.25">
      <c r="A14" s="1066"/>
      <c r="B14" s="1067"/>
      <c r="C14" s="166" t="s">
        <v>465</v>
      </c>
      <c r="D14" s="172">
        <v>126</v>
      </c>
      <c r="E14" s="160">
        <v>1.3759965054057</v>
      </c>
      <c r="F14" s="160">
        <v>70.634920634920604</v>
      </c>
      <c r="G14" s="160">
        <v>54.761904761904802</v>
      </c>
      <c r="H14" s="160">
        <v>13.492063492063499</v>
      </c>
      <c r="I14" s="160">
        <v>36.626984126984098</v>
      </c>
      <c r="J14" s="160" t="s">
        <v>466</v>
      </c>
      <c r="K14" s="160">
        <v>95.595238095238102</v>
      </c>
      <c r="L14" s="162">
        <v>120.45</v>
      </c>
    </row>
    <row r="15" spans="1:12" s="58" customFormat="1" ht="21.4" customHeight="1" x14ac:dyDescent="0.25">
      <c r="A15" s="1090"/>
      <c r="B15" s="1064" t="s">
        <v>566</v>
      </c>
      <c r="C15" s="168" t="s">
        <v>74</v>
      </c>
      <c r="D15" s="173">
        <v>268</v>
      </c>
      <c r="E15" s="161">
        <v>2.92672272578355</v>
      </c>
      <c r="F15" s="105"/>
      <c r="G15" s="161">
        <v>12.686567164179101</v>
      </c>
      <c r="H15" s="161">
        <v>43.656716417910403</v>
      </c>
      <c r="I15" s="161">
        <v>47.134328358208997</v>
      </c>
      <c r="J15" s="161">
        <v>2.6119402985074598</v>
      </c>
      <c r="K15" s="161">
        <v>99.029850746268707</v>
      </c>
      <c r="L15" s="164">
        <v>265.39999999999998</v>
      </c>
    </row>
    <row r="16" spans="1:12" s="58" customFormat="1" ht="22" customHeight="1" x14ac:dyDescent="0.25">
      <c r="A16" s="1090"/>
      <c r="B16" s="1064"/>
      <c r="C16" s="168" t="s">
        <v>73</v>
      </c>
      <c r="D16" s="173">
        <v>871</v>
      </c>
      <c r="E16" s="161">
        <v>9.5118488587965508</v>
      </c>
      <c r="F16" s="105"/>
      <c r="G16" s="161">
        <v>18.9437428243398</v>
      </c>
      <c r="H16" s="161">
        <v>38.9207807118255</v>
      </c>
      <c r="I16" s="161">
        <v>45.4006888633754</v>
      </c>
      <c r="J16" s="161">
        <v>6.6590126291618796</v>
      </c>
      <c r="K16" s="161">
        <v>97.089552238805993</v>
      </c>
      <c r="L16" s="164">
        <v>845.65</v>
      </c>
    </row>
    <row r="17" spans="1:12" s="58" customFormat="1" ht="19.75" customHeight="1" x14ac:dyDescent="0.25">
      <c r="A17" s="1090"/>
      <c r="B17" s="1064"/>
      <c r="C17" s="168" t="s">
        <v>465</v>
      </c>
      <c r="D17" s="173">
        <v>1139</v>
      </c>
      <c r="E17" s="161">
        <v>12.438571584580099</v>
      </c>
      <c r="F17" s="161">
        <v>76.470588235294102</v>
      </c>
      <c r="G17" s="161">
        <v>17.471466198419701</v>
      </c>
      <c r="H17" s="161">
        <v>40.035118525022</v>
      </c>
      <c r="I17" s="161">
        <v>45.808604038630399</v>
      </c>
      <c r="J17" s="161">
        <v>5.7067603160667302</v>
      </c>
      <c r="K17" s="161">
        <v>97.546093064091295</v>
      </c>
      <c r="L17" s="164">
        <v>1111.05</v>
      </c>
    </row>
    <row r="18" spans="1:12" s="58" customFormat="1" ht="21.4" customHeight="1" x14ac:dyDescent="0.25">
      <c r="A18" s="1066" t="s">
        <v>537</v>
      </c>
      <c r="B18" s="1067" t="s">
        <v>567</v>
      </c>
      <c r="C18" s="165" t="s">
        <v>74</v>
      </c>
      <c r="D18" s="163">
        <v>277</v>
      </c>
      <c r="E18" s="159">
        <v>3.0250081904553898</v>
      </c>
      <c r="F18" s="103"/>
      <c r="G18" s="159">
        <v>29.963898916967501</v>
      </c>
      <c r="H18" s="159">
        <v>29.2418772563177</v>
      </c>
      <c r="I18" s="159">
        <v>42.216606498194999</v>
      </c>
      <c r="J18" s="159" t="s">
        <v>466</v>
      </c>
      <c r="K18" s="159">
        <v>64.407942238267196</v>
      </c>
      <c r="L18" s="163">
        <v>178.41</v>
      </c>
    </row>
    <row r="19" spans="1:12" s="58" customFormat="1" ht="21.4" customHeight="1" x14ac:dyDescent="0.25">
      <c r="A19" s="1066"/>
      <c r="B19" s="1067"/>
      <c r="C19" s="165" t="s">
        <v>73</v>
      </c>
      <c r="D19" s="174">
        <v>4241</v>
      </c>
      <c r="E19" s="159">
        <v>46.314295074806203</v>
      </c>
      <c r="F19" s="103"/>
      <c r="G19" s="159">
        <v>23.767979250176801</v>
      </c>
      <c r="H19" s="159">
        <v>31.855694411695399</v>
      </c>
      <c r="I19" s="159">
        <v>43.265503419005</v>
      </c>
      <c r="J19" s="159">
        <v>7.0738033482669202E-2</v>
      </c>
      <c r="K19" s="159">
        <v>63.256543268097097</v>
      </c>
      <c r="L19" s="163">
        <v>2682.71</v>
      </c>
    </row>
    <row r="20" spans="1:12" s="58" customFormat="1" ht="21.4" customHeight="1" x14ac:dyDescent="0.25">
      <c r="A20" s="1066"/>
      <c r="B20" s="1067"/>
      <c r="C20" s="165" t="s">
        <v>465</v>
      </c>
      <c r="D20" s="174">
        <v>4518</v>
      </c>
      <c r="E20" s="159">
        <v>49.339303265261599</v>
      </c>
      <c r="F20" s="159">
        <v>93.868968570163801</v>
      </c>
      <c r="G20" s="159">
        <v>24.147853032315201</v>
      </c>
      <c r="H20" s="159">
        <v>31.695440460380699</v>
      </c>
      <c r="I20" s="159">
        <v>43.201195219123498</v>
      </c>
      <c r="J20" s="159">
        <v>6.6401062416998696E-2</v>
      </c>
      <c r="K20" s="159">
        <v>63.3271359008411</v>
      </c>
      <c r="L20" s="163">
        <v>2861.12</v>
      </c>
    </row>
    <row r="21" spans="1:12" s="58" customFormat="1" ht="21.4" customHeight="1" x14ac:dyDescent="0.25">
      <c r="A21" s="1066"/>
      <c r="B21" s="1067" t="s">
        <v>568</v>
      </c>
      <c r="C21" s="166" t="s">
        <v>74</v>
      </c>
      <c r="D21" s="162">
        <v>1352</v>
      </c>
      <c r="E21" s="160">
        <v>14.7646609151469</v>
      </c>
      <c r="F21" s="101"/>
      <c r="G21" s="160">
        <v>89.127218934911298</v>
      </c>
      <c r="H21" s="160">
        <v>1.40532544378698</v>
      </c>
      <c r="I21" s="160">
        <v>27.326923076923102</v>
      </c>
      <c r="J21" s="160">
        <v>7.3964497041420094E-2</v>
      </c>
      <c r="K21" s="160">
        <v>77.329142011834307</v>
      </c>
      <c r="L21" s="162">
        <v>1045.49</v>
      </c>
    </row>
    <row r="22" spans="1:12" s="58" customFormat="1" ht="21.4" customHeight="1" x14ac:dyDescent="0.25">
      <c r="A22" s="1066"/>
      <c r="B22" s="1067"/>
      <c r="C22" s="166" t="s">
        <v>73</v>
      </c>
      <c r="D22" s="172">
        <v>2148</v>
      </c>
      <c r="E22" s="160">
        <v>23.4574642350115</v>
      </c>
      <c r="F22" s="101"/>
      <c r="G22" s="160">
        <v>79.9813780260708</v>
      </c>
      <c r="H22" s="160">
        <v>2.5605214152700202</v>
      </c>
      <c r="I22" s="160">
        <v>29.235102420856599</v>
      </c>
      <c r="J22" s="160">
        <v>0.18621973929236499</v>
      </c>
      <c r="K22" s="160">
        <v>79.530260707634994</v>
      </c>
      <c r="L22" s="162">
        <v>1708.31</v>
      </c>
    </row>
    <row r="23" spans="1:12" s="58" customFormat="1" ht="21.4" customHeight="1" x14ac:dyDescent="0.25">
      <c r="A23" s="1066"/>
      <c r="B23" s="1067"/>
      <c r="C23" s="166" t="s">
        <v>465</v>
      </c>
      <c r="D23" s="172">
        <v>3500</v>
      </c>
      <c r="E23" s="160">
        <v>38.222125150158398</v>
      </c>
      <c r="F23" s="160">
        <v>61.371428571428602</v>
      </c>
      <c r="G23" s="160">
        <v>83.514285714285705</v>
      </c>
      <c r="H23" s="160">
        <v>2.1142857142857099</v>
      </c>
      <c r="I23" s="160">
        <v>28.498000000000001</v>
      </c>
      <c r="J23" s="160">
        <v>0.14285714285714299</v>
      </c>
      <c r="K23" s="160">
        <v>78.680000000000007</v>
      </c>
      <c r="L23" s="162">
        <v>2753.8</v>
      </c>
    </row>
    <row r="24" spans="1:12" s="58" customFormat="1" ht="21.4" customHeight="1" x14ac:dyDescent="0.25">
      <c r="A24" s="1090"/>
      <c r="B24" s="1064" t="s">
        <v>569</v>
      </c>
      <c r="C24" s="168" t="s">
        <v>74</v>
      </c>
      <c r="D24" s="173">
        <v>1629</v>
      </c>
      <c r="E24" s="161">
        <v>17.7896691056023</v>
      </c>
      <c r="F24" s="105"/>
      <c r="G24" s="161">
        <v>79.066912216083495</v>
      </c>
      <c r="H24" s="161">
        <v>6.1387354205033802</v>
      </c>
      <c r="I24" s="161">
        <v>29.858809085328399</v>
      </c>
      <c r="J24" s="161">
        <v>6.1387354205033801E-2</v>
      </c>
      <c r="K24" s="161">
        <v>75.131982811540794</v>
      </c>
      <c r="L24" s="164">
        <v>1223.9000000000001</v>
      </c>
    </row>
    <row r="25" spans="1:12" s="58" customFormat="1" ht="22" customHeight="1" x14ac:dyDescent="0.25">
      <c r="A25" s="1090"/>
      <c r="B25" s="1064"/>
      <c r="C25" s="168" t="s">
        <v>73</v>
      </c>
      <c r="D25" s="173">
        <v>6389</v>
      </c>
      <c r="E25" s="161">
        <v>69.771759309817597</v>
      </c>
      <c r="F25" s="105"/>
      <c r="G25" s="161">
        <v>42.667084050712198</v>
      </c>
      <c r="H25" s="161">
        <v>22.006573798716499</v>
      </c>
      <c r="I25" s="161">
        <v>38.548442635780297</v>
      </c>
      <c r="J25" s="161">
        <v>0.109563311942401</v>
      </c>
      <c r="K25" s="161">
        <v>68.727813429331704</v>
      </c>
      <c r="L25" s="164">
        <v>4391.0200000000004</v>
      </c>
    </row>
    <row r="26" spans="1:12" s="58" customFormat="1" ht="19.75" customHeight="1" x14ac:dyDescent="0.25">
      <c r="A26" s="1090"/>
      <c r="B26" s="1064"/>
      <c r="C26" s="168" t="s">
        <v>465</v>
      </c>
      <c r="D26" s="173">
        <v>8018</v>
      </c>
      <c r="E26" s="161">
        <v>87.561428415419897</v>
      </c>
      <c r="F26" s="161">
        <v>79.683212771264706</v>
      </c>
      <c r="G26" s="161">
        <v>50.062359690695899</v>
      </c>
      <c r="H26" s="161">
        <v>18.782738837615401</v>
      </c>
      <c r="I26" s="161">
        <v>36.782988276378198</v>
      </c>
      <c r="J26" s="161">
        <v>9.9775505113494603E-2</v>
      </c>
      <c r="K26" s="161">
        <v>70.028934896482895</v>
      </c>
      <c r="L26" s="164">
        <v>5614.92</v>
      </c>
    </row>
    <row r="27" spans="1:12" s="58" customFormat="1" ht="21.4" customHeight="1" x14ac:dyDescent="0.25">
      <c r="A27" s="1138"/>
      <c r="B27" s="1065" t="s">
        <v>570</v>
      </c>
      <c r="C27" s="168" t="s">
        <v>74</v>
      </c>
      <c r="D27" s="173">
        <v>1897</v>
      </c>
      <c r="E27" s="161">
        <v>20.716391831385799</v>
      </c>
      <c r="F27" s="105"/>
      <c r="G27" s="161">
        <v>69.6889826041118</v>
      </c>
      <c r="H27" s="161">
        <v>11.439114391143899</v>
      </c>
      <c r="I27" s="161">
        <v>32.299420137058497</v>
      </c>
      <c r="J27" s="161">
        <v>0.42171850289931501</v>
      </c>
      <c r="K27" s="161">
        <v>78.508170795993706</v>
      </c>
      <c r="L27" s="164">
        <v>1489.3</v>
      </c>
    </row>
    <row r="28" spans="1:12" s="58" customFormat="1" ht="22" customHeight="1" x14ac:dyDescent="0.25">
      <c r="A28" s="1138"/>
      <c r="B28" s="1065"/>
      <c r="C28" s="168" t="s">
        <v>73</v>
      </c>
      <c r="D28" s="173">
        <v>7260</v>
      </c>
      <c r="E28" s="161">
        <v>79.283608168614194</v>
      </c>
      <c r="F28" s="105"/>
      <c r="G28" s="161">
        <v>39.8209366391185</v>
      </c>
      <c r="H28" s="161">
        <v>24.035812672176299</v>
      </c>
      <c r="I28" s="161">
        <v>39.370523415977999</v>
      </c>
      <c r="J28" s="161">
        <v>0.895316804407714</v>
      </c>
      <c r="K28" s="161">
        <v>72.130440771349896</v>
      </c>
      <c r="L28" s="164">
        <v>5236.67</v>
      </c>
    </row>
    <row r="29" spans="1:12" s="58" customFormat="1" ht="19.75" customHeight="1" x14ac:dyDescent="0.25">
      <c r="A29" s="1138"/>
      <c r="B29" s="1065"/>
      <c r="C29" s="168" t="s">
        <v>465</v>
      </c>
      <c r="D29" s="173">
        <v>9157</v>
      </c>
      <c r="E29" s="161">
        <v>100</v>
      </c>
      <c r="F29" s="161">
        <v>79.283608168614194</v>
      </c>
      <c r="G29" s="161">
        <v>46.008518073604897</v>
      </c>
      <c r="H29" s="161">
        <v>21.426231298460198</v>
      </c>
      <c r="I29" s="161">
        <v>37.905645953914998</v>
      </c>
      <c r="J29" s="161">
        <v>0.79720432456044599</v>
      </c>
      <c r="K29" s="161">
        <v>73.451676313202995</v>
      </c>
      <c r="L29" s="164">
        <v>6725.97</v>
      </c>
    </row>
    <row r="30" spans="1:12" s="58" customFormat="1" ht="21.4" customHeight="1" x14ac:dyDescent="0.25">
      <c r="A30" s="1067" t="s">
        <v>571</v>
      </c>
      <c r="B30" s="1067"/>
      <c r="C30" s="166" t="s">
        <v>74</v>
      </c>
      <c r="D30" s="162">
        <v>231</v>
      </c>
      <c r="E30" s="160">
        <v>2.5226602599104502</v>
      </c>
      <c r="F30" s="101"/>
      <c r="G30" s="160">
        <v>7.3593073593073601</v>
      </c>
      <c r="H30" s="160">
        <v>48.917748917748902</v>
      </c>
      <c r="I30" s="160">
        <v>48.696969696969703</v>
      </c>
      <c r="J30" s="160">
        <v>3.0303030303030298</v>
      </c>
      <c r="K30" s="160">
        <v>99.264069264069306</v>
      </c>
      <c r="L30" s="162">
        <v>229.3</v>
      </c>
    </row>
    <row r="31" spans="1:12" s="58" customFormat="1" ht="21.4" customHeight="1" x14ac:dyDescent="0.25">
      <c r="A31" s="1067"/>
      <c r="B31" s="1067"/>
      <c r="C31" s="166" t="s">
        <v>73</v>
      </c>
      <c r="D31" s="172">
        <v>782</v>
      </c>
      <c r="E31" s="160">
        <v>8.5399148192639505</v>
      </c>
      <c r="F31" s="101"/>
      <c r="G31" s="160">
        <v>14.4501278772379</v>
      </c>
      <c r="H31" s="160">
        <v>41.687979539641901</v>
      </c>
      <c r="I31" s="160">
        <v>46.434782608695699</v>
      </c>
      <c r="J31" s="160">
        <v>7.4168797953964196</v>
      </c>
      <c r="K31" s="160">
        <v>97.352941176470594</v>
      </c>
      <c r="L31" s="162">
        <v>761.3</v>
      </c>
    </row>
    <row r="32" spans="1:12" s="58" customFormat="1" ht="21.4" customHeight="1" x14ac:dyDescent="0.25">
      <c r="A32" s="1067"/>
      <c r="B32" s="1067"/>
      <c r="C32" s="166" t="s">
        <v>465</v>
      </c>
      <c r="D32" s="172">
        <v>1013</v>
      </c>
      <c r="E32" s="160">
        <v>11.062575079174399</v>
      </c>
      <c r="F32" s="160">
        <v>77.196446199407703</v>
      </c>
      <c r="G32" s="160">
        <v>12.8331688055281</v>
      </c>
      <c r="H32" s="160">
        <v>43.336623889437298</v>
      </c>
      <c r="I32" s="160">
        <v>46.950641658440297</v>
      </c>
      <c r="J32" s="160">
        <v>6.4165844027640704</v>
      </c>
      <c r="K32" s="160">
        <v>97.788746298124394</v>
      </c>
      <c r="L32" s="162">
        <v>990.6</v>
      </c>
    </row>
    <row r="33" spans="1:12" s="58" customFormat="1" ht="21.4" customHeight="1" x14ac:dyDescent="0.25">
      <c r="A33" s="1067" t="s">
        <v>572</v>
      </c>
      <c r="B33" s="1067"/>
      <c r="C33" s="165" t="s">
        <v>74</v>
      </c>
      <c r="D33" s="163">
        <v>1666</v>
      </c>
      <c r="E33" s="159">
        <v>18.1937315714754</v>
      </c>
      <c r="F33" s="103"/>
      <c r="G33" s="159">
        <v>78.331332533013196</v>
      </c>
      <c r="H33" s="159">
        <v>6.2424969987995196</v>
      </c>
      <c r="I33" s="159">
        <v>30.025810324129701</v>
      </c>
      <c r="J33" s="159">
        <v>6.0024009603841501E-2</v>
      </c>
      <c r="K33" s="159">
        <v>75.630252100840295</v>
      </c>
      <c r="L33" s="163">
        <v>1260</v>
      </c>
    </row>
    <row r="34" spans="1:12" s="58" customFormat="1" ht="21.4" customHeight="1" x14ac:dyDescent="0.25">
      <c r="A34" s="1067"/>
      <c r="B34" s="1067"/>
      <c r="C34" s="165" t="s">
        <v>73</v>
      </c>
      <c r="D34" s="174">
        <v>6478</v>
      </c>
      <c r="E34" s="159">
        <v>70.743693349350195</v>
      </c>
      <c r="F34" s="103"/>
      <c r="G34" s="159">
        <v>42.883606051250403</v>
      </c>
      <c r="H34" s="159">
        <v>21.904908922506898</v>
      </c>
      <c r="I34" s="159">
        <v>38.517752392713803</v>
      </c>
      <c r="J34" s="159">
        <v>0.108058042605743</v>
      </c>
      <c r="K34" s="159">
        <v>69.085674590923105</v>
      </c>
      <c r="L34" s="163">
        <v>4475.37</v>
      </c>
    </row>
    <row r="35" spans="1:12" s="58" customFormat="1" ht="21.4" customHeight="1" x14ac:dyDescent="0.25">
      <c r="A35" s="1067"/>
      <c r="B35" s="1067"/>
      <c r="C35" s="165" t="s">
        <v>465</v>
      </c>
      <c r="D35" s="174">
        <v>8144</v>
      </c>
      <c r="E35" s="159">
        <v>88.937424920825606</v>
      </c>
      <c r="F35" s="159">
        <v>79.543222003929301</v>
      </c>
      <c r="G35" s="159">
        <v>50.135068762278998</v>
      </c>
      <c r="H35" s="159">
        <v>18.700884086443999</v>
      </c>
      <c r="I35" s="159">
        <v>36.780574656188598</v>
      </c>
      <c r="J35" s="159">
        <v>9.8231827111984305E-2</v>
      </c>
      <c r="K35" s="159">
        <v>70.424484282907699</v>
      </c>
      <c r="L35" s="163">
        <v>5735.37</v>
      </c>
    </row>
    <row r="36" spans="1:12" s="58" customFormat="1" ht="21.4" customHeight="1" x14ac:dyDescent="0.25">
      <c r="A36" s="1124" t="s">
        <v>570</v>
      </c>
      <c r="B36" s="1124"/>
      <c r="C36" s="168" t="s">
        <v>74</v>
      </c>
      <c r="D36" s="173">
        <v>1897</v>
      </c>
      <c r="E36" s="161">
        <v>20.716391831385799</v>
      </c>
      <c r="F36" s="105"/>
      <c r="G36" s="161">
        <v>69.6889826041118</v>
      </c>
      <c r="H36" s="161">
        <v>11.439114391143899</v>
      </c>
      <c r="I36" s="161">
        <v>32.299420137058497</v>
      </c>
      <c r="J36" s="161">
        <v>0.42171850289931501</v>
      </c>
      <c r="K36" s="161">
        <v>78.508170795993706</v>
      </c>
      <c r="L36" s="164">
        <v>1489.3</v>
      </c>
    </row>
    <row r="37" spans="1:12" s="58" customFormat="1" ht="22" customHeight="1" x14ac:dyDescent="0.25">
      <c r="A37" s="1124"/>
      <c r="B37" s="1124"/>
      <c r="C37" s="168" t="s">
        <v>73</v>
      </c>
      <c r="D37" s="173">
        <v>7260</v>
      </c>
      <c r="E37" s="161">
        <v>79.283608168614194</v>
      </c>
      <c r="F37" s="105"/>
      <c r="G37" s="161">
        <v>39.8209366391185</v>
      </c>
      <c r="H37" s="161">
        <v>24.035812672176299</v>
      </c>
      <c r="I37" s="161">
        <v>39.370523415977999</v>
      </c>
      <c r="J37" s="161">
        <v>0.895316804407714</v>
      </c>
      <c r="K37" s="161">
        <v>72.130440771349896</v>
      </c>
      <c r="L37" s="164">
        <v>5236.67</v>
      </c>
    </row>
    <row r="38" spans="1:12" s="58" customFormat="1" ht="19.75" customHeight="1" x14ac:dyDescent="0.25">
      <c r="A38" s="1124"/>
      <c r="B38" s="1124"/>
      <c r="C38" s="168" t="s">
        <v>465</v>
      </c>
      <c r="D38" s="173">
        <v>9157</v>
      </c>
      <c r="E38" s="161">
        <v>100</v>
      </c>
      <c r="F38" s="161">
        <v>79.283608168614194</v>
      </c>
      <c r="G38" s="161">
        <v>46.008518073604897</v>
      </c>
      <c r="H38" s="161">
        <v>21.426231298460198</v>
      </c>
      <c r="I38" s="161">
        <v>37.905645953914998</v>
      </c>
      <c r="J38" s="161">
        <v>0.79720432456044599</v>
      </c>
      <c r="K38" s="161">
        <v>73.451676313202995</v>
      </c>
      <c r="L38" s="164">
        <v>6725.97</v>
      </c>
    </row>
    <row r="39" spans="1:12" s="58" customFormat="1" ht="28.75" customHeight="1" x14ac:dyDescent="0.25"/>
  </sheetData>
  <mergeCells count="18">
    <mergeCell ref="A24:A26"/>
    <mergeCell ref="B24:B26"/>
    <mergeCell ref="A3:K3"/>
    <mergeCell ref="A5:B5"/>
    <mergeCell ref="A6:A14"/>
    <mergeCell ref="B6:B8"/>
    <mergeCell ref="B9:B11"/>
    <mergeCell ref="B12:B14"/>
    <mergeCell ref="A15:A17"/>
    <mergeCell ref="B15:B17"/>
    <mergeCell ref="A18:A23"/>
    <mergeCell ref="B18:B20"/>
    <mergeCell ref="B21:B23"/>
    <mergeCell ref="A27:A29"/>
    <mergeCell ref="B27:B29"/>
    <mergeCell ref="A30:B32"/>
    <mergeCell ref="A33:B35"/>
    <mergeCell ref="A36:B38"/>
  </mergeCells>
  <hyperlinks>
    <hyperlink ref="A2" location="Sommaire!A1" display="Retour au sommaire" xr:uid="{00000000-0004-0000-0D00-000000000000}"/>
    <hyperlink ref="C2" location="'Sources et champs'!A1" display="Source et champs" xr:uid="{00000000-0004-0000-0D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K15"/>
  <sheetViews>
    <sheetView showGridLines="0" zoomScaleNormal="100" zoomScaleSheetLayoutView="96" workbookViewId="0"/>
  </sheetViews>
  <sheetFormatPr baseColWidth="10" defaultColWidth="11.453125" defaultRowHeight="12.5" x14ac:dyDescent="0.25"/>
  <cols>
    <col min="1" max="1" width="30.453125" style="56" customWidth="1"/>
    <col min="2" max="2" width="9.7265625" style="56" customWidth="1"/>
    <col min="3" max="3" width="9.1796875" style="56" customWidth="1"/>
    <col min="4" max="4" width="9.26953125" style="56" customWidth="1"/>
    <col min="5" max="5" width="9.1796875" style="56" customWidth="1"/>
    <col min="6" max="6" width="11.1796875" style="56" customWidth="1"/>
    <col min="7" max="7" width="10" style="56" customWidth="1"/>
    <col min="8" max="9" width="9.26953125" style="56" customWidth="1"/>
    <col min="10" max="10" width="9.54296875" style="56" customWidth="1"/>
    <col min="11" max="11" width="9" style="56" customWidth="1"/>
    <col min="12" max="12" width="8.54296875" style="56" customWidth="1"/>
    <col min="13" max="16384" width="11.453125" style="56"/>
  </cols>
  <sheetData>
    <row r="1" spans="1:11" ht="18" customHeight="1" x14ac:dyDescent="0.4">
      <c r="A1" s="311" t="s">
        <v>1007</v>
      </c>
    </row>
    <row r="2" spans="1:11" ht="14.5" x14ac:dyDescent="0.35">
      <c r="A2" s="3" t="s">
        <v>11</v>
      </c>
      <c r="C2" s="3" t="s">
        <v>1268</v>
      </c>
    </row>
    <row r="3" spans="1:11" s="58" customFormat="1" ht="20.25" customHeight="1" x14ac:dyDescent="0.25">
      <c r="A3" s="1068" t="s">
        <v>573</v>
      </c>
      <c r="B3" s="1068"/>
      <c r="C3" s="1068"/>
      <c r="D3" s="1068"/>
      <c r="E3" s="1068"/>
      <c r="F3" s="1068"/>
      <c r="G3" s="1068"/>
      <c r="H3" s="1068"/>
      <c r="I3" s="1068"/>
      <c r="J3" s="1068"/>
    </row>
    <row r="4" spans="1:11" s="58" customFormat="1" ht="14.5" customHeight="1" x14ac:dyDescent="0.25"/>
    <row r="5" spans="1:11" s="58" customFormat="1" ht="45.4" customHeight="1" x14ac:dyDescent="0.25">
      <c r="A5" s="157" t="s">
        <v>454</v>
      </c>
      <c r="B5" s="167"/>
      <c r="C5" s="99" t="s">
        <v>455</v>
      </c>
      <c r="D5" s="171" t="s">
        <v>456</v>
      </c>
      <c r="E5" s="171" t="s">
        <v>457</v>
      </c>
      <c r="F5" s="171" t="s">
        <v>458</v>
      </c>
      <c r="G5" s="171" t="s">
        <v>459</v>
      </c>
      <c r="H5" s="171" t="s">
        <v>460</v>
      </c>
      <c r="I5" s="171" t="s">
        <v>461</v>
      </c>
      <c r="J5" s="171" t="s">
        <v>462</v>
      </c>
      <c r="K5" s="171" t="s">
        <v>463</v>
      </c>
    </row>
    <row r="6" spans="1:11" s="58" customFormat="1" ht="21.4" customHeight="1" x14ac:dyDescent="0.25">
      <c r="A6" s="1067" t="s">
        <v>571</v>
      </c>
      <c r="B6" s="166" t="s">
        <v>74</v>
      </c>
      <c r="C6" s="162">
        <v>314</v>
      </c>
      <c r="D6" s="160">
        <v>9.0437788018433203</v>
      </c>
      <c r="E6" s="101"/>
      <c r="F6" s="160">
        <v>7.9617834394904499</v>
      </c>
      <c r="G6" s="160">
        <v>46.178343949044603</v>
      </c>
      <c r="H6" s="160">
        <v>47.671974522292999</v>
      </c>
      <c r="I6" s="160">
        <v>5.0955414012738904</v>
      </c>
      <c r="J6" s="160">
        <v>99.267515923566904</v>
      </c>
      <c r="K6" s="162">
        <v>311.7</v>
      </c>
    </row>
    <row r="7" spans="1:11" s="58" customFormat="1" ht="21.4" customHeight="1" x14ac:dyDescent="0.25">
      <c r="A7" s="1067"/>
      <c r="B7" s="166" t="s">
        <v>73</v>
      </c>
      <c r="C7" s="172">
        <v>2735</v>
      </c>
      <c r="D7" s="160">
        <v>78.773041474654406</v>
      </c>
      <c r="E7" s="101"/>
      <c r="F7" s="160">
        <v>7.6416819012797097</v>
      </c>
      <c r="G7" s="160">
        <v>50.3107861060329</v>
      </c>
      <c r="H7" s="160">
        <v>48.600731261425999</v>
      </c>
      <c r="I7" s="160">
        <v>17.842778793418599</v>
      </c>
      <c r="J7" s="160">
        <v>96.175502742230407</v>
      </c>
      <c r="K7" s="162">
        <v>2630.4</v>
      </c>
    </row>
    <row r="8" spans="1:11" s="58" customFormat="1" ht="21.4" customHeight="1" x14ac:dyDescent="0.25">
      <c r="A8" s="1067"/>
      <c r="B8" s="166" t="s">
        <v>465</v>
      </c>
      <c r="C8" s="172">
        <v>3049</v>
      </c>
      <c r="D8" s="160">
        <v>87.816820276497694</v>
      </c>
      <c r="E8" s="160">
        <v>89.701541489012797</v>
      </c>
      <c r="F8" s="160">
        <v>7.6746474253853698</v>
      </c>
      <c r="G8" s="160">
        <v>49.885208265004898</v>
      </c>
      <c r="H8" s="160">
        <v>48.505083633978401</v>
      </c>
      <c r="I8" s="160">
        <v>16.530009839291601</v>
      </c>
      <c r="J8" s="160">
        <v>96.493932436864498</v>
      </c>
      <c r="K8" s="162">
        <v>2942.1</v>
      </c>
    </row>
    <row r="9" spans="1:11" s="58" customFormat="1" ht="21.4" customHeight="1" x14ac:dyDescent="0.25">
      <c r="A9" s="1067" t="s">
        <v>572</v>
      </c>
      <c r="B9" s="165" t="s">
        <v>74</v>
      </c>
      <c r="C9" s="163">
        <v>41</v>
      </c>
      <c r="D9" s="159">
        <v>1.1808755760368701</v>
      </c>
      <c r="E9" s="103"/>
      <c r="F9" s="159">
        <v>29.268292682926798</v>
      </c>
      <c r="G9" s="159">
        <v>14.634146341463399</v>
      </c>
      <c r="H9" s="159">
        <v>40.048780487804898</v>
      </c>
      <c r="I9" s="159" t="s">
        <v>466</v>
      </c>
      <c r="J9" s="159">
        <v>94.878048780487802</v>
      </c>
      <c r="K9" s="163">
        <v>38.9</v>
      </c>
    </row>
    <row r="10" spans="1:11" s="58" customFormat="1" ht="21.4" customHeight="1" x14ac:dyDescent="0.25">
      <c r="A10" s="1067"/>
      <c r="B10" s="165" t="s">
        <v>73</v>
      </c>
      <c r="C10" s="174">
        <v>382</v>
      </c>
      <c r="D10" s="159">
        <v>11.0023041474654</v>
      </c>
      <c r="E10" s="103"/>
      <c r="F10" s="159">
        <v>30.890052356020899</v>
      </c>
      <c r="G10" s="159">
        <v>27.225130890052402</v>
      </c>
      <c r="H10" s="159">
        <v>41.403141361256502</v>
      </c>
      <c r="I10" s="159">
        <v>5.4973821989528799</v>
      </c>
      <c r="J10" s="159">
        <v>91.484293193717306</v>
      </c>
      <c r="K10" s="163">
        <v>349.47</v>
      </c>
    </row>
    <row r="11" spans="1:11" s="58" customFormat="1" ht="21.4" customHeight="1" x14ac:dyDescent="0.25">
      <c r="A11" s="1067"/>
      <c r="B11" s="165" t="s">
        <v>465</v>
      </c>
      <c r="C11" s="174">
        <v>423</v>
      </c>
      <c r="D11" s="159">
        <v>12.183179723502301</v>
      </c>
      <c r="E11" s="159">
        <v>90.307328605200993</v>
      </c>
      <c r="F11" s="159">
        <v>30.732860520094601</v>
      </c>
      <c r="G11" s="159">
        <v>26.004728132387701</v>
      </c>
      <c r="H11" s="159">
        <v>41.2718676122931</v>
      </c>
      <c r="I11" s="159">
        <v>4.9645390070922</v>
      </c>
      <c r="J11" s="159">
        <v>91.813238770685601</v>
      </c>
      <c r="K11" s="163">
        <v>388.37</v>
      </c>
    </row>
    <row r="12" spans="1:11" s="58" customFormat="1" ht="21.4" customHeight="1" x14ac:dyDescent="0.25">
      <c r="A12" s="1124" t="s">
        <v>574</v>
      </c>
      <c r="B12" s="168" t="s">
        <v>74</v>
      </c>
      <c r="C12" s="173">
        <v>355</v>
      </c>
      <c r="D12" s="161">
        <v>10.224654377880199</v>
      </c>
      <c r="E12" s="105"/>
      <c r="F12" s="161">
        <v>10.422535211267601</v>
      </c>
      <c r="G12" s="161">
        <v>42.535211267605597</v>
      </c>
      <c r="H12" s="161">
        <v>46.791549295774701</v>
      </c>
      <c r="I12" s="161">
        <v>4.5070422535211296</v>
      </c>
      <c r="J12" s="161">
        <v>98.760563380281695</v>
      </c>
      <c r="K12" s="164">
        <v>350.6</v>
      </c>
    </row>
    <row r="13" spans="1:11" s="58" customFormat="1" ht="22" customHeight="1" x14ac:dyDescent="0.25">
      <c r="A13" s="1124"/>
      <c r="B13" s="168" t="s">
        <v>73</v>
      </c>
      <c r="C13" s="173">
        <v>3117</v>
      </c>
      <c r="D13" s="161">
        <v>89.775345622119801</v>
      </c>
      <c r="E13" s="105"/>
      <c r="F13" s="161">
        <v>10.490856592877799</v>
      </c>
      <c r="G13" s="161">
        <v>47.481552775104298</v>
      </c>
      <c r="H13" s="161">
        <v>47.718639717677299</v>
      </c>
      <c r="I13" s="161">
        <v>16.329804299005499</v>
      </c>
      <c r="J13" s="161">
        <v>95.600577478344604</v>
      </c>
      <c r="K13" s="164">
        <v>2979.87</v>
      </c>
    </row>
    <row r="14" spans="1:11" s="58" customFormat="1" ht="19.75" customHeight="1" x14ac:dyDescent="0.25">
      <c r="A14" s="1124"/>
      <c r="B14" s="168" t="s">
        <v>465</v>
      </c>
      <c r="C14" s="173">
        <v>3472</v>
      </c>
      <c r="D14" s="161">
        <v>100</v>
      </c>
      <c r="E14" s="161">
        <v>89.775345622119801</v>
      </c>
      <c r="F14" s="161">
        <v>10.4838709677419</v>
      </c>
      <c r="G14" s="161">
        <v>46.975806451612897</v>
      </c>
      <c r="H14" s="161">
        <v>47.623847926267302</v>
      </c>
      <c r="I14" s="161">
        <v>15.1209677419355</v>
      </c>
      <c r="J14" s="161">
        <v>95.923675115207402</v>
      </c>
      <c r="K14" s="164">
        <v>3330.47</v>
      </c>
    </row>
    <row r="15" spans="1:11" s="58" customFormat="1" ht="28.75" customHeight="1" x14ac:dyDescent="0.25"/>
  </sheetData>
  <mergeCells count="4">
    <mergeCell ref="A3:J3"/>
    <mergeCell ref="A6:A8"/>
    <mergeCell ref="A9:A11"/>
    <mergeCell ref="A12:A14"/>
  </mergeCells>
  <hyperlinks>
    <hyperlink ref="A2" location="Sommaire!A1" display="Retour au sommaire" xr:uid="{00000000-0004-0000-0E00-000000000000}"/>
    <hyperlink ref="C2" location="'Sources et champs'!A1" display="Source et champs" xr:uid="{00000000-0004-0000-0E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L50"/>
  <sheetViews>
    <sheetView showGridLines="0" zoomScaleNormal="100" workbookViewId="0">
      <selection activeCell="C2" sqref="C2"/>
    </sheetView>
  </sheetViews>
  <sheetFormatPr baseColWidth="10" defaultColWidth="11.453125" defaultRowHeight="12.5" x14ac:dyDescent="0.25"/>
  <cols>
    <col min="1" max="1" width="15.81640625" style="56" customWidth="1"/>
    <col min="2" max="2" width="21.1796875" style="56" customWidth="1"/>
    <col min="3" max="3" width="9.7265625" style="56" customWidth="1"/>
    <col min="4" max="4" width="9.1796875" style="56" customWidth="1"/>
    <col min="5" max="5" width="8.81640625" style="56" customWidth="1"/>
    <col min="6" max="6" width="9.1796875" style="56" customWidth="1"/>
    <col min="7" max="7" width="10.7265625" style="56" customWidth="1"/>
    <col min="8" max="8" width="10" style="56" customWidth="1"/>
    <col min="9" max="9" width="8.81640625" style="56" customWidth="1"/>
    <col min="10" max="10" width="9" style="56" customWidth="1"/>
    <col min="11" max="11" width="9.54296875" style="56" customWidth="1"/>
    <col min="12" max="12" width="9.81640625" style="56" customWidth="1"/>
    <col min="13" max="13" width="8.7265625" style="56" customWidth="1"/>
    <col min="14" max="16384" width="11.453125" style="56"/>
  </cols>
  <sheetData>
    <row r="1" spans="1:12" ht="15.75" customHeight="1" x14ac:dyDescent="0.4">
      <c r="A1" s="311" t="s">
        <v>1007</v>
      </c>
    </row>
    <row r="2" spans="1:12" ht="12" customHeight="1" x14ac:dyDescent="0.35">
      <c r="A2" s="3" t="s">
        <v>11</v>
      </c>
      <c r="C2" s="3" t="s">
        <v>1268</v>
      </c>
    </row>
    <row r="3" spans="1:12" s="58" customFormat="1" ht="20.25" customHeight="1" x14ac:dyDescent="0.25">
      <c r="A3" s="1068" t="s">
        <v>575</v>
      </c>
      <c r="B3" s="1068"/>
      <c r="C3" s="1068"/>
      <c r="D3" s="1068"/>
      <c r="E3" s="1068"/>
      <c r="F3" s="1068"/>
      <c r="G3" s="1068"/>
      <c r="H3" s="1068"/>
      <c r="I3" s="1068"/>
      <c r="J3" s="1068"/>
      <c r="K3" s="1068"/>
    </row>
    <row r="4" spans="1:12" s="58" customFormat="1" ht="14.5" customHeight="1" x14ac:dyDescent="0.25"/>
    <row r="5" spans="1:12" s="58" customFormat="1" ht="46.5" customHeight="1" x14ac:dyDescent="0.25">
      <c r="A5" s="1139" t="s">
        <v>540</v>
      </c>
      <c r="B5" s="1139"/>
      <c r="C5" s="99"/>
      <c r="D5" s="99" t="s">
        <v>455</v>
      </c>
      <c r="E5" s="171" t="s">
        <v>456</v>
      </c>
      <c r="F5" s="171" t="s">
        <v>457</v>
      </c>
      <c r="G5" s="171" t="s">
        <v>458</v>
      </c>
      <c r="H5" s="171" t="s">
        <v>459</v>
      </c>
      <c r="I5" s="171" t="s">
        <v>460</v>
      </c>
      <c r="J5" s="171" t="s">
        <v>461</v>
      </c>
      <c r="K5" s="171" t="s">
        <v>478</v>
      </c>
      <c r="L5" s="171" t="s">
        <v>463</v>
      </c>
    </row>
    <row r="6" spans="1:12" s="58" customFormat="1" ht="21.4" customHeight="1" x14ac:dyDescent="0.25">
      <c r="A6" s="1066" t="s">
        <v>179</v>
      </c>
      <c r="B6" s="1067" t="s">
        <v>363</v>
      </c>
      <c r="C6" s="166" t="s">
        <v>74</v>
      </c>
      <c r="D6" s="162">
        <v>117</v>
      </c>
      <c r="E6" s="160">
        <v>4.24990918997457</v>
      </c>
      <c r="F6" s="101"/>
      <c r="G6" s="160">
        <v>7.6923076923076898</v>
      </c>
      <c r="H6" s="160">
        <v>41.880341880341902</v>
      </c>
      <c r="I6" s="160">
        <v>47.564102564102598</v>
      </c>
      <c r="J6" s="160">
        <v>5.1282051282051304</v>
      </c>
      <c r="K6" s="160">
        <v>99.572649572649595</v>
      </c>
      <c r="L6" s="162">
        <v>116.5</v>
      </c>
    </row>
    <row r="7" spans="1:12" s="58" customFormat="1" ht="21.4" customHeight="1" x14ac:dyDescent="0.25">
      <c r="A7" s="1066"/>
      <c r="B7" s="1067"/>
      <c r="C7" s="166" t="s">
        <v>73</v>
      </c>
      <c r="D7" s="172">
        <v>301</v>
      </c>
      <c r="E7" s="160">
        <v>10.933527061387601</v>
      </c>
      <c r="F7" s="101"/>
      <c r="G7" s="160">
        <v>4.9833887043189398</v>
      </c>
      <c r="H7" s="160">
        <v>48.504983388704296</v>
      </c>
      <c r="I7" s="160">
        <v>48.6179401993356</v>
      </c>
      <c r="J7" s="160">
        <v>5.6478405315614602</v>
      </c>
      <c r="K7" s="160">
        <v>99.2358803986711</v>
      </c>
      <c r="L7" s="162">
        <v>298.7</v>
      </c>
    </row>
    <row r="8" spans="1:12" s="58" customFormat="1" ht="21.4" customHeight="1" x14ac:dyDescent="0.25">
      <c r="A8" s="1066"/>
      <c r="B8" s="1067"/>
      <c r="C8" s="166" t="s">
        <v>465</v>
      </c>
      <c r="D8" s="172">
        <v>418</v>
      </c>
      <c r="E8" s="160">
        <v>15.183436251362201</v>
      </c>
      <c r="F8" s="160">
        <v>72.009569377990402</v>
      </c>
      <c r="G8" s="160">
        <v>5.7416267942583703</v>
      </c>
      <c r="H8" s="160">
        <v>46.650717703349301</v>
      </c>
      <c r="I8" s="160">
        <v>48.322966507177</v>
      </c>
      <c r="J8" s="160">
        <v>5.5023923444976104</v>
      </c>
      <c r="K8" s="160">
        <v>99.330143540669894</v>
      </c>
      <c r="L8" s="162">
        <v>415.2</v>
      </c>
    </row>
    <row r="9" spans="1:12" s="58" customFormat="1" ht="21.4" customHeight="1" x14ac:dyDescent="0.25">
      <c r="A9" s="1066" t="s">
        <v>180</v>
      </c>
      <c r="B9" s="1067" t="s">
        <v>366</v>
      </c>
      <c r="C9" s="165" t="s">
        <v>74</v>
      </c>
      <c r="D9" s="163">
        <v>93</v>
      </c>
      <c r="E9" s="159">
        <v>3.3781329458772298</v>
      </c>
      <c r="F9" s="103"/>
      <c r="G9" s="159">
        <v>7.5268817204301097</v>
      </c>
      <c r="H9" s="159">
        <v>48.387096774193601</v>
      </c>
      <c r="I9" s="159">
        <v>47.806451612903203</v>
      </c>
      <c r="J9" s="159">
        <v>4.3010752688171996</v>
      </c>
      <c r="K9" s="159">
        <v>99.354838709677395</v>
      </c>
      <c r="L9" s="163">
        <v>92.4</v>
      </c>
    </row>
    <row r="10" spans="1:12" s="58" customFormat="1" ht="21.4" customHeight="1" x14ac:dyDescent="0.25">
      <c r="A10" s="1066"/>
      <c r="B10" s="1067"/>
      <c r="C10" s="165" t="s">
        <v>73</v>
      </c>
      <c r="D10" s="174">
        <v>660</v>
      </c>
      <c r="E10" s="159">
        <v>23.973846712677101</v>
      </c>
      <c r="F10" s="103"/>
      <c r="G10" s="159">
        <v>8.1818181818181799</v>
      </c>
      <c r="H10" s="159">
        <v>43.181818181818201</v>
      </c>
      <c r="I10" s="159">
        <v>47.556060606060598</v>
      </c>
      <c r="J10" s="159">
        <v>15.7575757575758</v>
      </c>
      <c r="K10" s="159">
        <v>96.863636363636402</v>
      </c>
      <c r="L10" s="163">
        <v>639.29999999999995</v>
      </c>
    </row>
    <row r="11" spans="1:12" s="58" customFormat="1" ht="21.4" customHeight="1" x14ac:dyDescent="0.25">
      <c r="A11" s="1066"/>
      <c r="B11" s="1067"/>
      <c r="C11" s="165" t="s">
        <v>465</v>
      </c>
      <c r="D11" s="174">
        <v>753</v>
      </c>
      <c r="E11" s="159">
        <v>27.351979658554299</v>
      </c>
      <c r="F11" s="159">
        <v>87.649402390438198</v>
      </c>
      <c r="G11" s="159">
        <v>8.1009296148738397</v>
      </c>
      <c r="H11" s="159">
        <v>43.824701195219099</v>
      </c>
      <c r="I11" s="159">
        <v>47.586985391766298</v>
      </c>
      <c r="J11" s="159">
        <v>14.3426294820717</v>
      </c>
      <c r="K11" s="159">
        <v>97.1713147410359</v>
      </c>
      <c r="L11" s="163">
        <v>731.7</v>
      </c>
    </row>
    <row r="12" spans="1:12" s="58" customFormat="1" ht="21.4" customHeight="1" x14ac:dyDescent="0.25">
      <c r="A12" s="1066" t="s">
        <v>181</v>
      </c>
      <c r="B12" s="1067" t="s">
        <v>353</v>
      </c>
      <c r="C12" s="166" t="s">
        <v>74</v>
      </c>
      <c r="D12" s="162">
        <v>76</v>
      </c>
      <c r="E12" s="160">
        <v>2.76062477297494</v>
      </c>
      <c r="F12" s="101"/>
      <c r="G12" s="160">
        <v>9.2105263157894708</v>
      </c>
      <c r="H12" s="160">
        <v>50</v>
      </c>
      <c r="I12" s="160">
        <v>47.447368421052602</v>
      </c>
      <c r="J12" s="160">
        <v>5.2631578947368398</v>
      </c>
      <c r="K12" s="160">
        <v>98.815789473684205</v>
      </c>
      <c r="L12" s="162">
        <v>75.099999999999994</v>
      </c>
    </row>
    <row r="13" spans="1:12" s="58" customFormat="1" ht="21.4" customHeight="1" x14ac:dyDescent="0.25">
      <c r="A13" s="1066"/>
      <c r="B13" s="1067"/>
      <c r="C13" s="166" t="s">
        <v>73</v>
      </c>
      <c r="D13" s="172">
        <v>1179</v>
      </c>
      <c r="E13" s="160">
        <v>42.826007991282196</v>
      </c>
      <c r="F13" s="101"/>
      <c r="G13" s="160">
        <v>7.2094995759117904</v>
      </c>
      <c r="H13" s="160">
        <v>55.385920271416502</v>
      </c>
      <c r="I13" s="160">
        <v>49.3350296861747</v>
      </c>
      <c r="J13" s="160">
        <v>15.7760814249364</v>
      </c>
      <c r="K13" s="160">
        <v>96.776929601357097</v>
      </c>
      <c r="L13" s="162">
        <v>1141</v>
      </c>
    </row>
    <row r="14" spans="1:12" s="58" customFormat="1" ht="21.4" customHeight="1" x14ac:dyDescent="0.25">
      <c r="A14" s="1066"/>
      <c r="B14" s="1067"/>
      <c r="C14" s="166" t="s">
        <v>465</v>
      </c>
      <c r="D14" s="172">
        <v>1255</v>
      </c>
      <c r="E14" s="160">
        <v>45.586632764257203</v>
      </c>
      <c r="F14" s="160">
        <v>93.944223107569698</v>
      </c>
      <c r="G14" s="160">
        <v>7.3306772908366504</v>
      </c>
      <c r="H14" s="160">
        <v>55.059760956175303</v>
      </c>
      <c r="I14" s="160">
        <v>49.220717131474103</v>
      </c>
      <c r="J14" s="160">
        <v>15.1394422310757</v>
      </c>
      <c r="K14" s="160">
        <v>96.900398406374507</v>
      </c>
      <c r="L14" s="162">
        <v>1216.0999999999999</v>
      </c>
    </row>
    <row r="15" spans="1:12" s="58" customFormat="1" ht="21.4" customHeight="1" x14ac:dyDescent="0.25">
      <c r="A15" s="1073" t="s">
        <v>454</v>
      </c>
      <c r="B15" s="1133" t="s">
        <v>571</v>
      </c>
      <c r="C15" s="168" t="s">
        <v>74</v>
      </c>
      <c r="D15" s="173">
        <v>286</v>
      </c>
      <c r="E15" s="161">
        <v>10.3886669088267</v>
      </c>
      <c r="F15" s="105"/>
      <c r="G15" s="161">
        <v>8.0419580419580399</v>
      </c>
      <c r="H15" s="161">
        <v>46.153846153846203</v>
      </c>
      <c r="I15" s="161">
        <v>47.611888111888099</v>
      </c>
      <c r="J15" s="161">
        <v>4.8951048951049003</v>
      </c>
      <c r="K15" s="161">
        <v>99.300699300699307</v>
      </c>
      <c r="L15" s="164">
        <v>284</v>
      </c>
    </row>
    <row r="16" spans="1:12" s="58" customFormat="1" ht="21.4" customHeight="1" x14ac:dyDescent="0.25">
      <c r="A16" s="1073"/>
      <c r="B16" s="1133"/>
      <c r="C16" s="168" t="s">
        <v>73</v>
      </c>
      <c r="D16" s="173">
        <v>2140</v>
      </c>
      <c r="E16" s="161">
        <v>77.733381765346905</v>
      </c>
      <c r="F16" s="105"/>
      <c r="G16" s="161">
        <v>7.1962616822429899</v>
      </c>
      <c r="H16" s="161">
        <v>50.654205607476598</v>
      </c>
      <c r="I16" s="161">
        <v>48.685514018691599</v>
      </c>
      <c r="J16" s="161">
        <v>14.3457943925234</v>
      </c>
      <c r="K16" s="161">
        <v>97.149532710280397</v>
      </c>
      <c r="L16" s="164">
        <v>2079</v>
      </c>
    </row>
    <row r="17" spans="1:12" s="58" customFormat="1" ht="21.4" customHeight="1" x14ac:dyDescent="0.25">
      <c r="A17" s="1073"/>
      <c r="B17" s="1133"/>
      <c r="C17" s="168" t="s">
        <v>465</v>
      </c>
      <c r="D17" s="173">
        <v>2426</v>
      </c>
      <c r="E17" s="161">
        <v>88.122048674173598</v>
      </c>
      <c r="F17" s="161">
        <v>88.211046990931607</v>
      </c>
      <c r="G17" s="161">
        <v>7.2959604286891997</v>
      </c>
      <c r="H17" s="161">
        <v>50.123660346248997</v>
      </c>
      <c r="I17" s="161">
        <v>48.558944765045297</v>
      </c>
      <c r="J17" s="161">
        <v>13.2316570486397</v>
      </c>
      <c r="K17" s="161">
        <v>97.403132728771595</v>
      </c>
      <c r="L17" s="164">
        <v>2363</v>
      </c>
    </row>
    <row r="18" spans="1:12" s="58" customFormat="1" ht="21.4" customHeight="1" x14ac:dyDescent="0.25">
      <c r="A18" s="1066" t="s">
        <v>179</v>
      </c>
      <c r="B18" s="1067" t="s">
        <v>354</v>
      </c>
      <c r="C18" s="165" t="s">
        <v>74</v>
      </c>
      <c r="D18" s="163">
        <v>15</v>
      </c>
      <c r="E18" s="159">
        <v>0.54486015256084297</v>
      </c>
      <c r="F18" s="103"/>
      <c r="G18" s="159">
        <v>20</v>
      </c>
      <c r="H18" s="159">
        <v>13.3333333333333</v>
      </c>
      <c r="I18" s="159">
        <v>42.6</v>
      </c>
      <c r="J18" s="159" t="s">
        <v>466</v>
      </c>
      <c r="K18" s="159">
        <v>95</v>
      </c>
      <c r="L18" s="163">
        <v>14.25</v>
      </c>
    </row>
    <row r="19" spans="1:12" s="58" customFormat="1" ht="21.4" customHeight="1" x14ac:dyDescent="0.25">
      <c r="A19" s="1066"/>
      <c r="B19" s="1067"/>
      <c r="C19" s="165" t="s">
        <v>73</v>
      </c>
      <c r="D19" s="174">
        <v>13</v>
      </c>
      <c r="E19" s="159">
        <v>0.47221213221939701</v>
      </c>
      <c r="F19" s="103"/>
      <c r="G19" s="159">
        <v>30.769230769230798</v>
      </c>
      <c r="H19" s="159">
        <v>23.076923076923102</v>
      </c>
      <c r="I19" s="159">
        <v>37.923076923076898</v>
      </c>
      <c r="J19" s="159" t="s">
        <v>466</v>
      </c>
      <c r="K19" s="159">
        <v>96.153846153846203</v>
      </c>
      <c r="L19" s="163">
        <v>12.5</v>
      </c>
    </row>
    <row r="20" spans="1:12" s="58" customFormat="1" ht="21.4" customHeight="1" x14ac:dyDescent="0.25">
      <c r="A20" s="1066"/>
      <c r="B20" s="1067"/>
      <c r="C20" s="165" t="s">
        <v>465</v>
      </c>
      <c r="D20" s="174">
        <v>28</v>
      </c>
      <c r="E20" s="159">
        <v>1.01707228478024</v>
      </c>
      <c r="F20" s="159">
        <v>46.428571428571402</v>
      </c>
      <c r="G20" s="159">
        <v>25</v>
      </c>
      <c r="H20" s="159">
        <v>17.8571428571429</v>
      </c>
      <c r="I20" s="159">
        <v>40.428571428571402</v>
      </c>
      <c r="J20" s="159" t="s">
        <v>466</v>
      </c>
      <c r="K20" s="159">
        <v>95.535714285714306</v>
      </c>
      <c r="L20" s="163">
        <v>26.75</v>
      </c>
    </row>
    <row r="21" spans="1:12" s="58" customFormat="1" ht="21.4" customHeight="1" x14ac:dyDescent="0.25">
      <c r="A21" s="1066" t="s">
        <v>180</v>
      </c>
      <c r="B21" s="1067" t="s">
        <v>354</v>
      </c>
      <c r="C21" s="166" t="s">
        <v>74</v>
      </c>
      <c r="D21" s="162"/>
      <c r="E21" s="160"/>
      <c r="F21" s="101"/>
      <c r="G21" s="160"/>
      <c r="H21" s="160"/>
      <c r="I21" s="160"/>
      <c r="J21" s="160" t="s">
        <v>466</v>
      </c>
      <c r="K21" s="160"/>
      <c r="L21" s="162"/>
    </row>
    <row r="22" spans="1:12" s="58" customFormat="1" ht="21.4" customHeight="1" x14ac:dyDescent="0.25">
      <c r="A22" s="1066"/>
      <c r="B22" s="1067"/>
      <c r="C22" s="166" t="s">
        <v>73</v>
      </c>
      <c r="D22" s="172">
        <v>2</v>
      </c>
      <c r="E22" s="160">
        <v>7.2648020341445699E-2</v>
      </c>
      <c r="F22" s="101"/>
      <c r="G22" s="160">
        <v>0</v>
      </c>
      <c r="H22" s="160">
        <v>50</v>
      </c>
      <c r="I22" s="160">
        <v>46.5</v>
      </c>
      <c r="J22" s="160">
        <v>50</v>
      </c>
      <c r="K22" s="160">
        <v>90</v>
      </c>
      <c r="L22" s="162">
        <v>1.8</v>
      </c>
    </row>
    <row r="23" spans="1:12" s="58" customFormat="1" ht="21.4" customHeight="1" x14ac:dyDescent="0.25">
      <c r="A23" s="1066"/>
      <c r="B23" s="1067"/>
      <c r="C23" s="166" t="s">
        <v>465</v>
      </c>
      <c r="D23" s="172">
        <v>2</v>
      </c>
      <c r="E23" s="160">
        <v>7.2648020341445699E-2</v>
      </c>
      <c r="F23" s="160">
        <v>100</v>
      </c>
      <c r="G23" s="160">
        <v>0</v>
      </c>
      <c r="H23" s="160">
        <v>50</v>
      </c>
      <c r="I23" s="160">
        <v>46.5</v>
      </c>
      <c r="J23" s="160">
        <v>50</v>
      </c>
      <c r="K23" s="160">
        <v>90</v>
      </c>
      <c r="L23" s="162">
        <v>1.8</v>
      </c>
    </row>
    <row r="24" spans="1:12" s="58" customFormat="1" ht="21.4" customHeight="1" x14ac:dyDescent="0.25">
      <c r="A24" s="1066" t="s">
        <v>181</v>
      </c>
      <c r="B24" s="1067" t="s">
        <v>354</v>
      </c>
      <c r="C24" s="165" t="s">
        <v>74</v>
      </c>
      <c r="D24" s="163">
        <v>21</v>
      </c>
      <c r="E24" s="159">
        <v>0.76280421358518002</v>
      </c>
      <c r="F24" s="103"/>
      <c r="G24" s="159">
        <v>38.095238095238102</v>
      </c>
      <c r="H24" s="159">
        <v>14.285714285714301</v>
      </c>
      <c r="I24" s="159">
        <v>37.952380952380999</v>
      </c>
      <c r="J24" s="159" t="s">
        <v>466</v>
      </c>
      <c r="K24" s="159">
        <v>96.904761904761898</v>
      </c>
      <c r="L24" s="163">
        <v>20.350000000000001</v>
      </c>
    </row>
    <row r="25" spans="1:12" s="58" customFormat="1" ht="21.4" customHeight="1" x14ac:dyDescent="0.25">
      <c r="A25" s="1066"/>
      <c r="B25" s="1067"/>
      <c r="C25" s="165" t="s">
        <v>73</v>
      </c>
      <c r="D25" s="174">
        <v>276</v>
      </c>
      <c r="E25" s="159">
        <v>10.0254268071195</v>
      </c>
      <c r="F25" s="103"/>
      <c r="G25" s="159">
        <v>27.536231884058001</v>
      </c>
      <c r="H25" s="159">
        <v>27.898550724637701</v>
      </c>
      <c r="I25" s="159">
        <v>42.039855072463801</v>
      </c>
      <c r="J25" s="159">
        <v>3.2608695652173898</v>
      </c>
      <c r="K25" s="159">
        <v>92.452898550724598</v>
      </c>
      <c r="L25" s="163">
        <v>255.17</v>
      </c>
    </row>
    <row r="26" spans="1:12" s="58" customFormat="1" ht="21.4" customHeight="1" x14ac:dyDescent="0.25">
      <c r="A26" s="1066"/>
      <c r="B26" s="1067"/>
      <c r="C26" s="165" t="s">
        <v>465</v>
      </c>
      <c r="D26" s="174">
        <v>297</v>
      </c>
      <c r="E26" s="159">
        <v>10.7882310207047</v>
      </c>
      <c r="F26" s="159">
        <v>92.929292929292899</v>
      </c>
      <c r="G26" s="159">
        <v>28.282828282828302</v>
      </c>
      <c r="H26" s="159">
        <v>26.936026936026899</v>
      </c>
      <c r="I26" s="159">
        <v>41.750841750841801</v>
      </c>
      <c r="J26" s="159">
        <v>3.0303030303030298</v>
      </c>
      <c r="K26" s="159">
        <v>92.767676767676804</v>
      </c>
      <c r="L26" s="163">
        <v>275.52</v>
      </c>
    </row>
    <row r="27" spans="1:12" s="58" customFormat="1" ht="21.4" customHeight="1" x14ac:dyDescent="0.25">
      <c r="A27" s="1073" t="s">
        <v>454</v>
      </c>
      <c r="B27" s="1133" t="s">
        <v>572</v>
      </c>
      <c r="C27" s="168" t="s">
        <v>74</v>
      </c>
      <c r="D27" s="173">
        <v>36</v>
      </c>
      <c r="E27" s="161">
        <v>1.3076643661460201</v>
      </c>
      <c r="F27" s="105"/>
      <c r="G27" s="161">
        <v>30.5555555555556</v>
      </c>
      <c r="H27" s="161">
        <v>13.8888888888889</v>
      </c>
      <c r="I27" s="161">
        <v>39.8888888888889</v>
      </c>
      <c r="J27" s="161" t="s">
        <v>466</v>
      </c>
      <c r="K27" s="161">
        <v>96.1111111111111</v>
      </c>
      <c r="L27" s="164">
        <v>34.6</v>
      </c>
    </row>
    <row r="28" spans="1:12" s="58" customFormat="1" ht="21.4" customHeight="1" x14ac:dyDescent="0.25">
      <c r="A28" s="1073"/>
      <c r="B28" s="1133"/>
      <c r="C28" s="168" t="s">
        <v>73</v>
      </c>
      <c r="D28" s="173">
        <v>291</v>
      </c>
      <c r="E28" s="161">
        <v>10.570286959680301</v>
      </c>
      <c r="F28" s="105"/>
      <c r="G28" s="161">
        <v>27.491408934707898</v>
      </c>
      <c r="H28" s="161">
        <v>27.835051546391799</v>
      </c>
      <c r="I28" s="161">
        <v>41.886597938144298</v>
      </c>
      <c r="J28" s="161">
        <v>3.43642611683849</v>
      </c>
      <c r="K28" s="161">
        <v>92.601374570446694</v>
      </c>
      <c r="L28" s="164">
        <v>269.47000000000003</v>
      </c>
    </row>
    <row r="29" spans="1:12" s="58" customFormat="1" ht="21.4" customHeight="1" x14ac:dyDescent="0.25">
      <c r="A29" s="1073"/>
      <c r="B29" s="1133"/>
      <c r="C29" s="168" t="s">
        <v>465</v>
      </c>
      <c r="D29" s="173">
        <v>327</v>
      </c>
      <c r="E29" s="161">
        <v>11.8779513258264</v>
      </c>
      <c r="F29" s="161">
        <v>88.9908256880734</v>
      </c>
      <c r="G29" s="161">
        <v>27.82874617737</v>
      </c>
      <c r="H29" s="161">
        <v>26.299694189602501</v>
      </c>
      <c r="I29" s="161">
        <v>41.6666666666667</v>
      </c>
      <c r="J29" s="161">
        <v>3.05810397553517</v>
      </c>
      <c r="K29" s="161">
        <v>92.987767584097895</v>
      </c>
      <c r="L29" s="164">
        <v>304.07</v>
      </c>
    </row>
    <row r="30" spans="1:12" s="58" customFormat="1" ht="21.4" customHeight="1" x14ac:dyDescent="0.25">
      <c r="A30" s="1073" t="s">
        <v>454</v>
      </c>
      <c r="B30" s="1133" t="s">
        <v>576</v>
      </c>
      <c r="C30" s="168" t="s">
        <v>74</v>
      </c>
      <c r="D30" s="173">
        <v>322</v>
      </c>
      <c r="E30" s="161">
        <v>11.696331274972801</v>
      </c>
      <c r="F30" s="105"/>
      <c r="G30" s="161">
        <v>10.559006211180099</v>
      </c>
      <c r="H30" s="161">
        <v>42.546583850931697</v>
      </c>
      <c r="I30" s="161">
        <v>46.748447204968897</v>
      </c>
      <c r="J30" s="161">
        <v>4.3478260869565197</v>
      </c>
      <c r="K30" s="161">
        <v>98.944099378882001</v>
      </c>
      <c r="L30" s="164">
        <v>318.60000000000002</v>
      </c>
    </row>
    <row r="31" spans="1:12" s="58" customFormat="1" ht="22" customHeight="1" x14ac:dyDescent="0.25">
      <c r="A31" s="1073"/>
      <c r="B31" s="1133"/>
      <c r="C31" s="168" t="s">
        <v>73</v>
      </c>
      <c r="D31" s="173">
        <v>2431</v>
      </c>
      <c r="E31" s="161">
        <v>88.303668725027194</v>
      </c>
      <c r="F31" s="105"/>
      <c r="G31" s="161">
        <v>9.6256684491978604</v>
      </c>
      <c r="H31" s="161">
        <v>47.922665569724401</v>
      </c>
      <c r="I31" s="161">
        <v>47.871657754010698</v>
      </c>
      <c r="J31" s="161">
        <v>13.039901275195399</v>
      </c>
      <c r="K31" s="161">
        <v>96.605100781571394</v>
      </c>
      <c r="L31" s="164">
        <v>2348.4699999999998</v>
      </c>
    </row>
    <row r="32" spans="1:12" s="58" customFormat="1" ht="19.75" customHeight="1" x14ac:dyDescent="0.25">
      <c r="A32" s="1073"/>
      <c r="B32" s="1133"/>
      <c r="C32" s="168" t="s">
        <v>465</v>
      </c>
      <c r="D32" s="173">
        <v>2753</v>
      </c>
      <c r="E32" s="161">
        <v>100</v>
      </c>
      <c r="F32" s="161">
        <v>88.303668725027194</v>
      </c>
      <c r="G32" s="161">
        <v>9.7348347257537196</v>
      </c>
      <c r="H32" s="161">
        <v>47.293861242281103</v>
      </c>
      <c r="I32" s="161">
        <v>47.7402833272793</v>
      </c>
      <c r="J32" s="161">
        <v>12.023247366509301</v>
      </c>
      <c r="K32" s="161">
        <v>96.878677806029799</v>
      </c>
      <c r="L32" s="164">
        <v>2667.07</v>
      </c>
    </row>
    <row r="33" spans="1:12" s="58" customFormat="1" ht="15.75" customHeight="1" x14ac:dyDescent="0.25">
      <c r="A33" s="124"/>
      <c r="B33" s="131"/>
      <c r="C33" s="125"/>
      <c r="D33" s="126"/>
      <c r="E33" s="127"/>
      <c r="F33" s="127"/>
      <c r="G33" s="127"/>
      <c r="H33" s="127"/>
      <c r="I33" s="127"/>
      <c r="J33" s="127"/>
      <c r="K33" s="127"/>
      <c r="L33" s="128"/>
    </row>
    <row r="34" spans="1:12" s="58" customFormat="1" ht="40.5" customHeight="1" x14ac:dyDescent="0.25">
      <c r="A34" s="1139" t="s">
        <v>542</v>
      </c>
      <c r="B34" s="1139"/>
      <c r="C34" s="99"/>
      <c r="D34" s="99" t="s">
        <v>455</v>
      </c>
      <c r="E34" s="171" t="s">
        <v>456</v>
      </c>
      <c r="F34" s="171" t="s">
        <v>457</v>
      </c>
      <c r="G34" s="171" t="s">
        <v>458</v>
      </c>
      <c r="H34" s="171" t="s">
        <v>459</v>
      </c>
      <c r="I34" s="171" t="s">
        <v>460</v>
      </c>
      <c r="J34" s="171" t="s">
        <v>461</v>
      </c>
      <c r="K34" s="171" t="s">
        <v>462</v>
      </c>
      <c r="L34" s="171" t="s">
        <v>463</v>
      </c>
    </row>
    <row r="35" spans="1:12" s="58" customFormat="1" ht="21.4" customHeight="1" x14ac:dyDescent="0.25">
      <c r="A35" s="1066" t="s">
        <v>181</v>
      </c>
      <c r="B35" s="1067" t="s">
        <v>577</v>
      </c>
      <c r="C35" s="166" t="s">
        <v>74</v>
      </c>
      <c r="D35" s="162"/>
      <c r="E35" s="160"/>
      <c r="F35" s="101"/>
      <c r="G35" s="160"/>
      <c r="H35" s="160"/>
      <c r="I35" s="160"/>
      <c r="J35" s="160" t="s">
        <v>466</v>
      </c>
      <c r="K35" s="160"/>
      <c r="L35" s="162"/>
    </row>
    <row r="36" spans="1:12" s="58" customFormat="1" ht="21.4" customHeight="1" x14ac:dyDescent="0.25">
      <c r="A36" s="1066"/>
      <c r="B36" s="1067"/>
      <c r="C36" s="166" t="s">
        <v>73</v>
      </c>
      <c r="D36" s="172">
        <v>1</v>
      </c>
      <c r="E36" s="160">
        <v>33.3333333333333</v>
      </c>
      <c r="F36" s="101"/>
      <c r="G36" s="160">
        <v>0</v>
      </c>
      <c r="H36" s="160">
        <v>100</v>
      </c>
      <c r="I36" s="160">
        <v>55</v>
      </c>
      <c r="J36" s="160">
        <v>100</v>
      </c>
      <c r="K36" s="160">
        <v>80</v>
      </c>
      <c r="L36" s="162">
        <v>0.8</v>
      </c>
    </row>
    <row r="37" spans="1:12" s="58" customFormat="1" ht="21.4" customHeight="1" x14ac:dyDescent="0.25">
      <c r="A37" s="1066"/>
      <c r="B37" s="1067"/>
      <c r="C37" s="166" t="s">
        <v>465</v>
      </c>
      <c r="D37" s="172">
        <v>1</v>
      </c>
      <c r="E37" s="160">
        <v>33.3333333333333</v>
      </c>
      <c r="F37" s="160">
        <v>100</v>
      </c>
      <c r="G37" s="160">
        <v>0</v>
      </c>
      <c r="H37" s="160">
        <v>100</v>
      </c>
      <c r="I37" s="160">
        <v>55</v>
      </c>
      <c r="J37" s="160">
        <v>100</v>
      </c>
      <c r="K37" s="160">
        <v>80</v>
      </c>
      <c r="L37" s="162">
        <v>0.8</v>
      </c>
    </row>
    <row r="38" spans="1:12" s="58" customFormat="1" ht="21.4" customHeight="1" x14ac:dyDescent="0.25">
      <c r="A38" s="1076" t="s">
        <v>454</v>
      </c>
      <c r="B38" s="1133" t="s">
        <v>571</v>
      </c>
      <c r="C38" s="168" t="s">
        <v>74</v>
      </c>
      <c r="D38" s="173"/>
      <c r="E38" s="161" t="s">
        <v>466</v>
      </c>
      <c r="F38" s="105"/>
      <c r="G38" s="161" t="s">
        <v>466</v>
      </c>
      <c r="H38" s="161" t="s">
        <v>466</v>
      </c>
      <c r="I38" s="161" t="s">
        <v>466</v>
      </c>
      <c r="J38" s="161" t="s">
        <v>466</v>
      </c>
      <c r="K38" s="161" t="s">
        <v>466</v>
      </c>
      <c r="L38" s="164"/>
    </row>
    <row r="39" spans="1:12" s="58" customFormat="1" ht="21.4" customHeight="1" x14ac:dyDescent="0.25">
      <c r="A39" s="1076"/>
      <c r="B39" s="1133"/>
      <c r="C39" s="168" t="s">
        <v>73</v>
      </c>
      <c r="D39" s="173">
        <v>1</v>
      </c>
      <c r="E39" s="161">
        <v>33.3333333333333</v>
      </c>
      <c r="F39" s="105"/>
      <c r="G39" s="161">
        <v>0</v>
      </c>
      <c r="H39" s="161">
        <v>100</v>
      </c>
      <c r="I39" s="161">
        <v>55</v>
      </c>
      <c r="J39" s="161">
        <v>100</v>
      </c>
      <c r="K39" s="161">
        <v>80</v>
      </c>
      <c r="L39" s="164">
        <v>0.8</v>
      </c>
    </row>
    <row r="40" spans="1:12" s="58" customFormat="1" ht="21.4" customHeight="1" x14ac:dyDescent="0.25">
      <c r="A40" s="1076"/>
      <c r="B40" s="1133"/>
      <c r="C40" s="168" t="s">
        <v>465</v>
      </c>
      <c r="D40" s="173">
        <v>1</v>
      </c>
      <c r="E40" s="161">
        <v>33.3333333333333</v>
      </c>
      <c r="F40" s="161">
        <v>100</v>
      </c>
      <c r="G40" s="161">
        <v>0</v>
      </c>
      <c r="H40" s="161">
        <v>100</v>
      </c>
      <c r="I40" s="161">
        <v>55</v>
      </c>
      <c r="J40" s="161">
        <v>100</v>
      </c>
      <c r="K40" s="161">
        <v>80</v>
      </c>
      <c r="L40" s="164">
        <v>0.8</v>
      </c>
    </row>
    <row r="41" spans="1:12" s="58" customFormat="1" ht="21.4" customHeight="1" x14ac:dyDescent="0.25">
      <c r="A41" s="1066" t="s">
        <v>181</v>
      </c>
      <c r="B41" s="1067" t="s">
        <v>578</v>
      </c>
      <c r="C41" s="165" t="s">
        <v>74</v>
      </c>
      <c r="D41" s="163"/>
      <c r="E41" s="159"/>
      <c r="F41" s="103"/>
      <c r="G41" s="159"/>
      <c r="H41" s="159"/>
      <c r="I41" s="159"/>
      <c r="J41" s="159" t="s">
        <v>466</v>
      </c>
      <c r="K41" s="159"/>
      <c r="L41" s="163"/>
    </row>
    <row r="42" spans="1:12" s="58" customFormat="1" ht="21.4" customHeight="1" x14ac:dyDescent="0.25">
      <c r="A42" s="1066"/>
      <c r="B42" s="1067"/>
      <c r="C42" s="165" t="s">
        <v>73</v>
      </c>
      <c r="D42" s="174">
        <v>2</v>
      </c>
      <c r="E42" s="159">
        <v>66.6666666666667</v>
      </c>
      <c r="F42" s="103"/>
      <c r="G42" s="159">
        <v>0</v>
      </c>
      <c r="H42" s="159">
        <v>50</v>
      </c>
      <c r="I42" s="159">
        <v>50.5</v>
      </c>
      <c r="J42" s="159" t="s">
        <v>466</v>
      </c>
      <c r="K42" s="159">
        <v>100</v>
      </c>
      <c r="L42" s="163">
        <v>2</v>
      </c>
    </row>
    <row r="43" spans="1:12" s="58" customFormat="1" ht="21.4" customHeight="1" x14ac:dyDescent="0.25">
      <c r="A43" s="1066"/>
      <c r="B43" s="1067"/>
      <c r="C43" s="165" t="s">
        <v>465</v>
      </c>
      <c r="D43" s="174">
        <v>2</v>
      </c>
      <c r="E43" s="159">
        <v>66.6666666666667</v>
      </c>
      <c r="F43" s="159">
        <v>100</v>
      </c>
      <c r="G43" s="159">
        <v>0</v>
      </c>
      <c r="H43" s="159">
        <v>50</v>
      </c>
      <c r="I43" s="159">
        <v>50.5</v>
      </c>
      <c r="J43" s="159" t="s">
        <v>466</v>
      </c>
      <c r="K43" s="159">
        <v>100</v>
      </c>
      <c r="L43" s="163">
        <v>2</v>
      </c>
    </row>
    <row r="44" spans="1:12" s="58" customFormat="1" ht="21.4" customHeight="1" x14ac:dyDescent="0.25">
      <c r="A44" s="1076" t="s">
        <v>454</v>
      </c>
      <c r="B44" s="1133" t="s">
        <v>572</v>
      </c>
      <c r="C44" s="168" t="s">
        <v>74</v>
      </c>
      <c r="D44" s="173"/>
      <c r="E44" s="161" t="s">
        <v>466</v>
      </c>
      <c r="F44" s="105"/>
      <c r="G44" s="161" t="s">
        <v>466</v>
      </c>
      <c r="H44" s="161" t="s">
        <v>466</v>
      </c>
      <c r="I44" s="161" t="s">
        <v>466</v>
      </c>
      <c r="J44" s="161" t="s">
        <v>466</v>
      </c>
      <c r="K44" s="161" t="s">
        <v>466</v>
      </c>
      <c r="L44" s="164"/>
    </row>
    <row r="45" spans="1:12" s="58" customFormat="1" ht="21.4" customHeight="1" x14ac:dyDescent="0.25">
      <c r="A45" s="1076"/>
      <c r="B45" s="1133"/>
      <c r="C45" s="168" t="s">
        <v>73</v>
      </c>
      <c r="D45" s="173">
        <v>2</v>
      </c>
      <c r="E45" s="161">
        <v>66.6666666666667</v>
      </c>
      <c r="F45" s="105"/>
      <c r="G45" s="161">
        <v>0</v>
      </c>
      <c r="H45" s="161">
        <v>50</v>
      </c>
      <c r="I45" s="161">
        <v>50.5</v>
      </c>
      <c r="J45" s="161" t="s">
        <v>466</v>
      </c>
      <c r="K45" s="161">
        <v>100</v>
      </c>
      <c r="L45" s="164">
        <v>2</v>
      </c>
    </row>
    <row r="46" spans="1:12" s="58" customFormat="1" ht="21.4" customHeight="1" x14ac:dyDescent="0.25">
      <c r="A46" s="1076"/>
      <c r="B46" s="1133"/>
      <c r="C46" s="168" t="s">
        <v>465</v>
      </c>
      <c r="D46" s="173">
        <v>2</v>
      </c>
      <c r="E46" s="161">
        <v>66.6666666666667</v>
      </c>
      <c r="F46" s="161">
        <v>100</v>
      </c>
      <c r="G46" s="161">
        <v>0</v>
      </c>
      <c r="H46" s="161">
        <v>50</v>
      </c>
      <c r="I46" s="161">
        <v>50.5</v>
      </c>
      <c r="J46" s="161" t="s">
        <v>466</v>
      </c>
      <c r="K46" s="161">
        <v>100</v>
      </c>
      <c r="L46" s="164">
        <v>2</v>
      </c>
    </row>
    <row r="47" spans="1:12" s="58" customFormat="1" ht="21.4" customHeight="1" x14ac:dyDescent="0.25">
      <c r="A47" s="1073" t="s">
        <v>454</v>
      </c>
      <c r="B47" s="1133" t="s">
        <v>579</v>
      </c>
      <c r="C47" s="168" t="s">
        <v>74</v>
      </c>
      <c r="D47" s="173"/>
      <c r="E47" s="161"/>
      <c r="F47" s="105"/>
      <c r="G47" s="161"/>
      <c r="H47" s="161"/>
      <c r="I47" s="161"/>
      <c r="J47" s="161" t="s">
        <v>466</v>
      </c>
      <c r="K47" s="161"/>
      <c r="L47" s="164"/>
    </row>
    <row r="48" spans="1:12" s="58" customFormat="1" ht="22" customHeight="1" x14ac:dyDescent="0.25">
      <c r="A48" s="1073"/>
      <c r="B48" s="1133"/>
      <c r="C48" s="168" t="s">
        <v>73</v>
      </c>
      <c r="D48" s="173">
        <v>3</v>
      </c>
      <c r="E48" s="161">
        <v>100</v>
      </c>
      <c r="F48" s="105"/>
      <c r="G48" s="161">
        <v>0</v>
      </c>
      <c r="H48" s="161">
        <v>66.6666666666667</v>
      </c>
      <c r="I48" s="161">
        <v>52</v>
      </c>
      <c r="J48" s="161">
        <v>33.3333333333333</v>
      </c>
      <c r="K48" s="161">
        <v>93.3333333333333</v>
      </c>
      <c r="L48" s="164">
        <v>2.8</v>
      </c>
    </row>
    <row r="49" spans="1:12" s="58" customFormat="1" ht="19.75" customHeight="1" x14ac:dyDescent="0.25">
      <c r="A49" s="1073"/>
      <c r="B49" s="1133"/>
      <c r="C49" s="168" t="s">
        <v>465</v>
      </c>
      <c r="D49" s="173">
        <v>3</v>
      </c>
      <c r="E49" s="161">
        <v>100</v>
      </c>
      <c r="F49" s="161">
        <v>100</v>
      </c>
      <c r="G49" s="161">
        <v>0</v>
      </c>
      <c r="H49" s="161">
        <v>66.6666666666667</v>
      </c>
      <c r="I49" s="161">
        <v>52</v>
      </c>
      <c r="J49" s="161">
        <v>33.3333333333333</v>
      </c>
      <c r="K49" s="161">
        <v>93.3333333333333</v>
      </c>
      <c r="L49" s="164">
        <v>2.8</v>
      </c>
    </row>
    <row r="50" spans="1:12" s="58" customFormat="1" ht="28.75" customHeight="1" x14ac:dyDescent="0.25"/>
  </sheetData>
  <mergeCells count="31">
    <mergeCell ref="A3:K3"/>
    <mergeCell ref="A5:B5"/>
    <mergeCell ref="A6:A8"/>
    <mergeCell ref="B6:B8"/>
    <mergeCell ref="A9:A11"/>
    <mergeCell ref="B9:B11"/>
    <mergeCell ref="A12:A14"/>
    <mergeCell ref="B12:B14"/>
    <mergeCell ref="A15:A17"/>
    <mergeCell ref="B15:B17"/>
    <mergeCell ref="A18:A20"/>
    <mergeCell ref="B18:B20"/>
    <mergeCell ref="A38:A40"/>
    <mergeCell ref="B38:B40"/>
    <mergeCell ref="A21:A23"/>
    <mergeCell ref="B21:B23"/>
    <mergeCell ref="A24:A26"/>
    <mergeCell ref="B24:B26"/>
    <mergeCell ref="A27:A29"/>
    <mergeCell ref="B27:B29"/>
    <mergeCell ref="A30:A32"/>
    <mergeCell ref="B30:B32"/>
    <mergeCell ref="A34:B34"/>
    <mergeCell ref="A35:A37"/>
    <mergeCell ref="B35:B37"/>
    <mergeCell ref="A41:A43"/>
    <mergeCell ref="B41:B43"/>
    <mergeCell ref="A44:A46"/>
    <mergeCell ref="B44:B46"/>
    <mergeCell ref="A47:A49"/>
    <mergeCell ref="B47:B49"/>
  </mergeCells>
  <hyperlinks>
    <hyperlink ref="A2" location="Sommaire!A1" display="Retour au sommaire" xr:uid="{00000000-0004-0000-0F00-000000000000}"/>
    <hyperlink ref="C2" location="'Sources et champs'!A1" display="Source et champs" xr:uid="{00000000-0004-0000-0F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49"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L42"/>
  <sheetViews>
    <sheetView showGridLines="0" zoomScaleNormal="100" workbookViewId="0">
      <selection activeCell="C2" sqref="C2"/>
    </sheetView>
  </sheetViews>
  <sheetFormatPr baseColWidth="10" defaultColWidth="11.453125" defaultRowHeight="12.5" x14ac:dyDescent="0.25"/>
  <cols>
    <col min="1" max="1" width="12.7265625" style="56" customWidth="1"/>
    <col min="2" max="2" width="14.26953125" style="56" customWidth="1"/>
    <col min="3" max="3" width="9.7265625" style="56" customWidth="1"/>
    <col min="4" max="4" width="9.1796875" style="56" customWidth="1"/>
    <col min="5" max="5" width="9.26953125" style="56" customWidth="1"/>
    <col min="6" max="6" width="10.26953125" style="56" customWidth="1"/>
    <col min="7" max="7" width="10.81640625" style="56" customWidth="1"/>
    <col min="8" max="8" width="10" style="56" customWidth="1"/>
    <col min="9" max="10" width="8.7265625" style="56" customWidth="1"/>
    <col min="11" max="12" width="9.453125" style="56" customWidth="1"/>
    <col min="13" max="13" width="10.1796875" style="56" customWidth="1"/>
    <col min="14" max="16384" width="11.453125" style="56"/>
  </cols>
  <sheetData>
    <row r="1" spans="1:12" ht="20" x14ac:dyDescent="0.4">
      <c r="A1" s="311" t="s">
        <v>1007</v>
      </c>
    </row>
    <row r="2" spans="1:12" ht="14.5" x14ac:dyDescent="0.35">
      <c r="A2" s="3" t="s">
        <v>11</v>
      </c>
      <c r="C2" s="3" t="s">
        <v>1268</v>
      </c>
    </row>
    <row r="3" spans="1:12" s="58" customFormat="1" ht="19.5" customHeight="1" x14ac:dyDescent="0.25">
      <c r="A3" s="1068" t="s">
        <v>580</v>
      </c>
      <c r="B3" s="1068"/>
      <c r="C3" s="1068"/>
      <c r="D3" s="1068"/>
      <c r="E3" s="1068"/>
      <c r="F3" s="1068"/>
      <c r="G3" s="1068"/>
      <c r="H3" s="1068"/>
      <c r="I3" s="1068"/>
      <c r="J3" s="1068"/>
      <c r="K3" s="1068"/>
      <c r="L3" s="1068"/>
    </row>
    <row r="4" spans="1:12" s="58" customFormat="1" ht="14.5" customHeight="1" x14ac:dyDescent="0.25"/>
    <row r="5" spans="1:12" s="58" customFormat="1" ht="42.75" customHeight="1" x14ac:dyDescent="0.25">
      <c r="A5" s="1139" t="s">
        <v>541</v>
      </c>
      <c r="B5" s="1139"/>
      <c r="C5" s="167"/>
      <c r="D5" s="99" t="s">
        <v>455</v>
      </c>
      <c r="E5" s="171" t="s">
        <v>456</v>
      </c>
      <c r="F5" s="171" t="s">
        <v>457</v>
      </c>
      <c r="G5" s="171" t="s">
        <v>458</v>
      </c>
      <c r="H5" s="171" t="s">
        <v>459</v>
      </c>
      <c r="I5" s="171" t="s">
        <v>460</v>
      </c>
      <c r="J5" s="171" t="s">
        <v>461</v>
      </c>
      <c r="K5" s="171" t="s">
        <v>462</v>
      </c>
      <c r="L5" s="171" t="s">
        <v>463</v>
      </c>
    </row>
    <row r="6" spans="1:12" s="58" customFormat="1" ht="21.4" customHeight="1" x14ac:dyDescent="0.25">
      <c r="A6" s="1061" t="s">
        <v>179</v>
      </c>
      <c r="B6" s="1067" t="s">
        <v>581</v>
      </c>
      <c r="C6" s="166" t="s">
        <v>74</v>
      </c>
      <c r="D6" s="162" t="s">
        <v>582</v>
      </c>
      <c r="E6" s="160"/>
      <c r="F6" s="101"/>
      <c r="G6" s="160"/>
      <c r="H6" s="160"/>
      <c r="I6" s="160"/>
      <c r="J6" s="160" t="s">
        <v>466</v>
      </c>
      <c r="K6" s="160"/>
      <c r="L6" s="162" t="s">
        <v>582</v>
      </c>
    </row>
    <row r="7" spans="1:12" s="58" customFormat="1" ht="21.4" customHeight="1" x14ac:dyDescent="0.25">
      <c r="A7" s="1061"/>
      <c r="B7" s="1067"/>
      <c r="C7" s="166" t="s">
        <v>73</v>
      </c>
      <c r="D7" s="162">
        <v>40</v>
      </c>
      <c r="E7" s="160">
        <v>5.5865921787709496</v>
      </c>
      <c r="F7" s="101"/>
      <c r="G7" s="160">
        <v>5</v>
      </c>
      <c r="H7" s="160">
        <v>82.5</v>
      </c>
      <c r="I7" s="160">
        <v>55.024999999999999</v>
      </c>
      <c r="J7" s="160">
        <v>27.5</v>
      </c>
      <c r="K7" s="160">
        <v>94.75</v>
      </c>
      <c r="L7" s="162">
        <v>37.9</v>
      </c>
    </row>
    <row r="8" spans="1:12" s="58" customFormat="1" ht="21.4" customHeight="1" x14ac:dyDescent="0.25">
      <c r="A8" s="1061"/>
      <c r="B8" s="1067"/>
      <c r="C8" s="166" t="s">
        <v>465</v>
      </c>
      <c r="D8" s="162">
        <v>40</v>
      </c>
      <c r="E8" s="160">
        <v>5.5865921787709496</v>
      </c>
      <c r="F8" s="160">
        <v>100</v>
      </c>
      <c r="G8" s="160">
        <v>5</v>
      </c>
      <c r="H8" s="160">
        <v>82.5</v>
      </c>
      <c r="I8" s="160">
        <v>55.024999999999999</v>
      </c>
      <c r="J8" s="160">
        <v>27.5</v>
      </c>
      <c r="K8" s="160">
        <v>94.75</v>
      </c>
      <c r="L8" s="162">
        <v>37.9</v>
      </c>
    </row>
    <row r="9" spans="1:12" s="58" customFormat="1" ht="21.4" customHeight="1" x14ac:dyDescent="0.25">
      <c r="A9" s="1061"/>
      <c r="B9" s="1067" t="s">
        <v>364</v>
      </c>
      <c r="C9" s="165" t="s">
        <v>74</v>
      </c>
      <c r="D9" s="163">
        <v>15</v>
      </c>
      <c r="E9" s="159">
        <v>2.0949720670391101</v>
      </c>
      <c r="F9" s="103"/>
      <c r="G9" s="159">
        <v>0</v>
      </c>
      <c r="H9" s="159">
        <v>60</v>
      </c>
      <c r="I9" s="159">
        <v>49.866666666666703</v>
      </c>
      <c r="J9" s="159">
        <v>6.6666666666666696</v>
      </c>
      <c r="K9" s="159">
        <v>99.3333333333333</v>
      </c>
      <c r="L9" s="163">
        <v>14.9</v>
      </c>
    </row>
    <row r="10" spans="1:12" s="58" customFormat="1" ht="21.4" customHeight="1" x14ac:dyDescent="0.25">
      <c r="A10" s="1061"/>
      <c r="B10" s="1067"/>
      <c r="C10" s="165" t="s">
        <v>73</v>
      </c>
      <c r="D10" s="163">
        <v>415</v>
      </c>
      <c r="E10" s="159">
        <v>57.960893854748598</v>
      </c>
      <c r="F10" s="103"/>
      <c r="G10" s="159">
        <v>8.19277108433735</v>
      </c>
      <c r="H10" s="159">
        <v>46.987951807228903</v>
      </c>
      <c r="I10" s="159">
        <v>47.966265060241</v>
      </c>
      <c r="J10" s="159">
        <v>30.361445783132499</v>
      </c>
      <c r="K10" s="159">
        <v>92.433734939759006</v>
      </c>
      <c r="L10" s="163">
        <v>383.6</v>
      </c>
    </row>
    <row r="11" spans="1:12" s="58" customFormat="1" ht="21.4" customHeight="1" x14ac:dyDescent="0.25">
      <c r="A11" s="1061"/>
      <c r="B11" s="1067"/>
      <c r="C11" s="165" t="s">
        <v>465</v>
      </c>
      <c r="D11" s="163">
        <v>430</v>
      </c>
      <c r="E11" s="159">
        <v>60.055865921787699</v>
      </c>
      <c r="F11" s="159">
        <v>96.511627906976699</v>
      </c>
      <c r="G11" s="159">
        <v>7.9069767441860499</v>
      </c>
      <c r="H11" s="159">
        <v>47.441860465116299</v>
      </c>
      <c r="I11" s="159">
        <v>48.032558139534899</v>
      </c>
      <c r="J11" s="159">
        <v>29.5348837209302</v>
      </c>
      <c r="K11" s="159">
        <v>92.674418604651194</v>
      </c>
      <c r="L11" s="163">
        <v>398.5</v>
      </c>
    </row>
    <row r="12" spans="1:12" s="58" customFormat="1" ht="21.4" customHeight="1" x14ac:dyDescent="0.25">
      <c r="A12" s="1061"/>
      <c r="B12" s="1067" t="s">
        <v>583</v>
      </c>
      <c r="C12" s="166" t="s">
        <v>74</v>
      </c>
      <c r="D12" s="162">
        <v>12</v>
      </c>
      <c r="E12" s="160">
        <v>1.67597765363129</v>
      </c>
      <c r="F12" s="101"/>
      <c r="G12" s="160">
        <v>16.6666666666667</v>
      </c>
      <c r="H12" s="160">
        <v>33.3333333333333</v>
      </c>
      <c r="I12" s="160">
        <v>46.3333333333333</v>
      </c>
      <c r="J12" s="160">
        <v>8.3333333333333304</v>
      </c>
      <c r="K12" s="160">
        <v>98.3333333333333</v>
      </c>
      <c r="L12" s="162">
        <v>11.8</v>
      </c>
    </row>
    <row r="13" spans="1:12" s="58" customFormat="1" ht="21.4" customHeight="1" x14ac:dyDescent="0.25">
      <c r="A13" s="1061"/>
      <c r="B13" s="1067"/>
      <c r="C13" s="166" t="s">
        <v>73</v>
      </c>
      <c r="D13" s="162">
        <v>120</v>
      </c>
      <c r="E13" s="160">
        <v>16.759776536312799</v>
      </c>
      <c r="F13" s="101"/>
      <c r="G13" s="160">
        <v>15.8333333333333</v>
      </c>
      <c r="H13" s="160">
        <v>39.1666666666667</v>
      </c>
      <c r="I13" s="160">
        <v>46.0416666666667</v>
      </c>
      <c r="J13" s="160">
        <v>30.8333333333333</v>
      </c>
      <c r="K13" s="160">
        <v>92.75</v>
      </c>
      <c r="L13" s="162">
        <v>111.3</v>
      </c>
    </row>
    <row r="14" spans="1:12" s="58" customFormat="1" ht="21.4" customHeight="1" x14ac:dyDescent="0.25">
      <c r="A14" s="1061"/>
      <c r="B14" s="1067"/>
      <c r="C14" s="166" t="s">
        <v>465</v>
      </c>
      <c r="D14" s="162">
        <v>132</v>
      </c>
      <c r="E14" s="160">
        <v>18.435754189944099</v>
      </c>
      <c r="F14" s="160">
        <v>90.909090909090907</v>
      </c>
      <c r="G14" s="160">
        <v>15.909090909090899</v>
      </c>
      <c r="H14" s="160">
        <v>38.636363636363598</v>
      </c>
      <c r="I14" s="160">
        <v>46.068181818181799</v>
      </c>
      <c r="J14" s="160">
        <v>28.7878787878788</v>
      </c>
      <c r="K14" s="160">
        <v>93.257575757575793</v>
      </c>
      <c r="L14" s="162">
        <v>123.1</v>
      </c>
    </row>
    <row r="15" spans="1:12" s="58" customFormat="1" ht="21.4" customHeight="1" x14ac:dyDescent="0.25">
      <c r="A15" s="1061"/>
      <c r="B15" s="1067" t="s">
        <v>584</v>
      </c>
      <c r="C15" s="165" t="s">
        <v>74</v>
      </c>
      <c r="D15" s="163">
        <v>1</v>
      </c>
      <c r="E15" s="159">
        <v>0.13966480446927401</v>
      </c>
      <c r="F15" s="103"/>
      <c r="G15" s="159">
        <v>0</v>
      </c>
      <c r="H15" s="159">
        <v>0</v>
      </c>
      <c r="I15" s="159">
        <v>48</v>
      </c>
      <c r="J15" s="159" t="s">
        <v>466</v>
      </c>
      <c r="K15" s="159">
        <v>100</v>
      </c>
      <c r="L15" s="163">
        <v>1</v>
      </c>
    </row>
    <row r="16" spans="1:12" s="58" customFormat="1" ht="21.4" customHeight="1" x14ac:dyDescent="0.25">
      <c r="A16" s="1061"/>
      <c r="B16" s="1067"/>
      <c r="C16" s="165" t="s">
        <v>73</v>
      </c>
      <c r="D16" s="163">
        <v>19</v>
      </c>
      <c r="E16" s="159">
        <v>2.6536312849161998</v>
      </c>
      <c r="F16" s="103"/>
      <c r="G16" s="159">
        <v>0</v>
      </c>
      <c r="H16" s="159">
        <v>84.210526315789494</v>
      </c>
      <c r="I16" s="159">
        <v>55.210526315789501</v>
      </c>
      <c r="J16" s="159">
        <v>31.578947368421101</v>
      </c>
      <c r="K16" s="159">
        <v>93.684210526315795</v>
      </c>
      <c r="L16" s="163">
        <v>17.8</v>
      </c>
    </row>
    <row r="17" spans="1:12" s="58" customFormat="1" ht="21.4" customHeight="1" x14ac:dyDescent="0.25">
      <c r="A17" s="1061"/>
      <c r="B17" s="1067"/>
      <c r="C17" s="165" t="s">
        <v>465</v>
      </c>
      <c r="D17" s="163">
        <v>20</v>
      </c>
      <c r="E17" s="159">
        <v>2.7932960893854699</v>
      </c>
      <c r="F17" s="159">
        <v>95</v>
      </c>
      <c r="G17" s="159">
        <v>0</v>
      </c>
      <c r="H17" s="159">
        <v>80</v>
      </c>
      <c r="I17" s="159">
        <v>54.85</v>
      </c>
      <c r="J17" s="159">
        <v>30</v>
      </c>
      <c r="K17" s="159">
        <v>94</v>
      </c>
      <c r="L17" s="163">
        <v>18.8</v>
      </c>
    </row>
    <row r="18" spans="1:12" s="58" customFormat="1" ht="21.4" customHeight="1" x14ac:dyDescent="0.25">
      <c r="A18" s="1073" t="s">
        <v>454</v>
      </c>
      <c r="B18" s="1133" t="s">
        <v>585</v>
      </c>
      <c r="C18" s="168" t="s">
        <v>74</v>
      </c>
      <c r="D18" s="164">
        <v>28</v>
      </c>
      <c r="E18" s="161">
        <v>3.9106145251396698</v>
      </c>
      <c r="F18" s="105"/>
      <c r="G18" s="161">
        <v>7.1428571428571397</v>
      </c>
      <c r="H18" s="161">
        <v>46.428571428571402</v>
      </c>
      <c r="I18" s="161">
        <v>48.285714285714299</v>
      </c>
      <c r="J18" s="161">
        <v>7.1428571428571397</v>
      </c>
      <c r="K18" s="161">
        <v>98.928571428571402</v>
      </c>
      <c r="L18" s="164">
        <v>27.7</v>
      </c>
    </row>
    <row r="19" spans="1:12" s="58" customFormat="1" ht="21.4" customHeight="1" x14ac:dyDescent="0.25">
      <c r="A19" s="1073"/>
      <c r="B19" s="1133"/>
      <c r="C19" s="168" t="s">
        <v>73</v>
      </c>
      <c r="D19" s="164">
        <v>594</v>
      </c>
      <c r="E19" s="161">
        <v>82.960893854748605</v>
      </c>
      <c r="F19" s="105"/>
      <c r="G19" s="161">
        <v>9.2592592592592595</v>
      </c>
      <c r="H19" s="161">
        <v>48.989898989898997</v>
      </c>
      <c r="I19" s="161">
        <v>48.2845117845118</v>
      </c>
      <c r="J19" s="161">
        <v>30.303030303030301</v>
      </c>
      <c r="K19" s="161">
        <v>92.693602693602699</v>
      </c>
      <c r="L19" s="164">
        <v>550.6</v>
      </c>
    </row>
    <row r="20" spans="1:12" s="58" customFormat="1" ht="21.4" customHeight="1" x14ac:dyDescent="0.25">
      <c r="A20" s="1073"/>
      <c r="B20" s="1133"/>
      <c r="C20" s="168" t="s">
        <v>465</v>
      </c>
      <c r="D20" s="164">
        <v>622</v>
      </c>
      <c r="E20" s="161">
        <v>86.871508379888297</v>
      </c>
      <c r="F20" s="161">
        <v>95.498392282958207</v>
      </c>
      <c r="G20" s="161">
        <v>9.1639871382636695</v>
      </c>
      <c r="H20" s="161">
        <v>48.874598070739601</v>
      </c>
      <c r="I20" s="161">
        <v>48.284565916398698</v>
      </c>
      <c r="J20" s="161">
        <v>29.2604501607717</v>
      </c>
      <c r="K20" s="161">
        <v>92.974276527331199</v>
      </c>
      <c r="L20" s="164">
        <v>578.29999999999995</v>
      </c>
    </row>
    <row r="21" spans="1:12" s="58" customFormat="1" ht="21.4" customHeight="1" x14ac:dyDescent="0.25">
      <c r="A21" s="1073" t="s">
        <v>454</v>
      </c>
      <c r="B21" s="1133" t="s">
        <v>571</v>
      </c>
      <c r="C21" s="168" t="s">
        <v>74</v>
      </c>
      <c r="D21" s="173">
        <v>28</v>
      </c>
      <c r="E21" s="161">
        <v>3.9106145251396698</v>
      </c>
      <c r="F21" s="105"/>
      <c r="G21" s="161">
        <v>7.1428571428571397</v>
      </c>
      <c r="H21" s="161">
        <v>46.428571428571402</v>
      </c>
      <c r="I21" s="161">
        <v>48.285714285714299</v>
      </c>
      <c r="J21" s="161">
        <v>7.1428571428571397</v>
      </c>
      <c r="K21" s="161">
        <v>98.928571428571402</v>
      </c>
      <c r="L21" s="164">
        <v>27.7</v>
      </c>
    </row>
    <row r="22" spans="1:12" s="58" customFormat="1" ht="21.4" customHeight="1" x14ac:dyDescent="0.25">
      <c r="A22" s="1073"/>
      <c r="B22" s="1133"/>
      <c r="C22" s="168" t="s">
        <v>73</v>
      </c>
      <c r="D22" s="173">
        <v>594</v>
      </c>
      <c r="E22" s="161">
        <v>82.960893854748605</v>
      </c>
      <c r="F22" s="105"/>
      <c r="G22" s="161">
        <v>9.2592592592592595</v>
      </c>
      <c r="H22" s="161">
        <v>48.989898989898997</v>
      </c>
      <c r="I22" s="161">
        <v>48.2845117845118</v>
      </c>
      <c r="J22" s="161">
        <v>30.303030303030301</v>
      </c>
      <c r="K22" s="161">
        <v>92.693602693602699</v>
      </c>
      <c r="L22" s="164">
        <v>550.6</v>
      </c>
    </row>
    <row r="23" spans="1:12" s="58" customFormat="1" ht="21.4" customHeight="1" x14ac:dyDescent="0.25">
      <c r="A23" s="1073"/>
      <c r="B23" s="1133"/>
      <c r="C23" s="168" t="s">
        <v>465</v>
      </c>
      <c r="D23" s="173">
        <v>622</v>
      </c>
      <c r="E23" s="161">
        <v>86.871508379888297</v>
      </c>
      <c r="F23" s="161">
        <v>95.498392282958207</v>
      </c>
      <c r="G23" s="161">
        <v>9.1639871382636695</v>
      </c>
      <c r="H23" s="161">
        <v>48.874598070739601</v>
      </c>
      <c r="I23" s="161">
        <v>48.284565916398698</v>
      </c>
      <c r="J23" s="161">
        <v>29.2604501607717</v>
      </c>
      <c r="K23" s="161">
        <v>92.974276527331199</v>
      </c>
      <c r="L23" s="164">
        <v>578.29999999999995</v>
      </c>
    </row>
    <row r="24" spans="1:12" s="58" customFormat="1" ht="21.4" customHeight="1" x14ac:dyDescent="0.25">
      <c r="A24" s="1061" t="s">
        <v>179</v>
      </c>
      <c r="B24" s="1067" t="s">
        <v>365</v>
      </c>
      <c r="C24" s="166" t="s">
        <v>74</v>
      </c>
      <c r="D24" s="162">
        <v>1</v>
      </c>
      <c r="E24" s="160">
        <v>0.13966480446927401</v>
      </c>
      <c r="F24" s="101"/>
      <c r="G24" s="160">
        <v>0</v>
      </c>
      <c r="H24" s="160">
        <v>100</v>
      </c>
      <c r="I24" s="160">
        <v>60</v>
      </c>
      <c r="J24" s="160" t="s">
        <v>466</v>
      </c>
      <c r="K24" s="160">
        <v>30</v>
      </c>
      <c r="L24" s="162">
        <v>0.3</v>
      </c>
    </row>
    <row r="25" spans="1:12" s="58" customFormat="1" ht="21.4" customHeight="1" x14ac:dyDescent="0.25">
      <c r="A25" s="1061"/>
      <c r="B25" s="1067"/>
      <c r="C25" s="166" t="s">
        <v>73</v>
      </c>
      <c r="D25" s="162">
        <v>15</v>
      </c>
      <c r="E25" s="160">
        <v>2.0949720670391101</v>
      </c>
      <c r="F25" s="101"/>
      <c r="G25" s="160">
        <v>46.6666666666667</v>
      </c>
      <c r="H25" s="160">
        <v>26.6666666666667</v>
      </c>
      <c r="I25" s="160">
        <v>40.3333333333333</v>
      </c>
      <c r="J25" s="160">
        <v>40</v>
      </c>
      <c r="K25" s="160">
        <v>86</v>
      </c>
      <c r="L25" s="162">
        <v>12.9</v>
      </c>
    </row>
    <row r="26" spans="1:12" s="58" customFormat="1" ht="21.4" customHeight="1" x14ac:dyDescent="0.25">
      <c r="A26" s="1061"/>
      <c r="B26" s="1067"/>
      <c r="C26" s="166" t="s">
        <v>465</v>
      </c>
      <c r="D26" s="162">
        <v>16</v>
      </c>
      <c r="E26" s="160">
        <v>2.2346368715083802</v>
      </c>
      <c r="F26" s="160">
        <v>93.75</v>
      </c>
      <c r="G26" s="160">
        <v>43.75</v>
      </c>
      <c r="H26" s="160">
        <v>31.25</v>
      </c>
      <c r="I26" s="160">
        <v>41.5625</v>
      </c>
      <c r="J26" s="160">
        <v>37.5</v>
      </c>
      <c r="K26" s="160">
        <v>82.5</v>
      </c>
      <c r="L26" s="162">
        <v>13.2</v>
      </c>
    </row>
    <row r="27" spans="1:12" s="58" customFormat="1" ht="21.4" customHeight="1" x14ac:dyDescent="0.25">
      <c r="A27" s="1073" t="s">
        <v>454</v>
      </c>
      <c r="B27" s="1133" t="s">
        <v>585</v>
      </c>
      <c r="C27" s="168" t="s">
        <v>74</v>
      </c>
      <c r="D27" s="164">
        <v>1</v>
      </c>
      <c r="E27" s="161">
        <v>0.13966480446927401</v>
      </c>
      <c r="F27" s="105"/>
      <c r="G27" s="161">
        <v>0</v>
      </c>
      <c r="H27" s="161">
        <v>100</v>
      </c>
      <c r="I27" s="161">
        <v>60</v>
      </c>
      <c r="J27" s="161" t="s">
        <v>466</v>
      </c>
      <c r="K27" s="161">
        <v>30</v>
      </c>
      <c r="L27" s="164">
        <v>0.3</v>
      </c>
    </row>
    <row r="28" spans="1:12" s="58" customFormat="1" ht="21.4" customHeight="1" x14ac:dyDescent="0.25">
      <c r="A28" s="1073"/>
      <c r="B28" s="1133"/>
      <c r="C28" s="168" t="s">
        <v>73</v>
      </c>
      <c r="D28" s="164">
        <v>15</v>
      </c>
      <c r="E28" s="161">
        <v>2.0949720670391101</v>
      </c>
      <c r="F28" s="105"/>
      <c r="G28" s="161">
        <v>46.6666666666667</v>
      </c>
      <c r="H28" s="161">
        <v>26.6666666666667</v>
      </c>
      <c r="I28" s="161">
        <v>40.3333333333333</v>
      </c>
      <c r="J28" s="161">
        <v>40</v>
      </c>
      <c r="K28" s="161">
        <v>86</v>
      </c>
      <c r="L28" s="164">
        <v>12.9</v>
      </c>
    </row>
    <row r="29" spans="1:12" s="58" customFormat="1" ht="21.4" customHeight="1" x14ac:dyDescent="0.25">
      <c r="A29" s="1073"/>
      <c r="B29" s="1133"/>
      <c r="C29" s="168" t="s">
        <v>465</v>
      </c>
      <c r="D29" s="164">
        <v>16</v>
      </c>
      <c r="E29" s="161">
        <v>2.2346368715083802</v>
      </c>
      <c r="F29" s="161">
        <v>93.75</v>
      </c>
      <c r="G29" s="161">
        <v>43.75</v>
      </c>
      <c r="H29" s="161">
        <v>31.25</v>
      </c>
      <c r="I29" s="161">
        <v>41.5625</v>
      </c>
      <c r="J29" s="161">
        <v>37.5</v>
      </c>
      <c r="K29" s="161">
        <v>82.5</v>
      </c>
      <c r="L29" s="164">
        <v>13.2</v>
      </c>
    </row>
    <row r="30" spans="1:12" s="58" customFormat="1" ht="21.4" customHeight="1" x14ac:dyDescent="0.25">
      <c r="A30" s="1061" t="s">
        <v>180</v>
      </c>
      <c r="B30" s="1067" t="s">
        <v>365</v>
      </c>
      <c r="C30" s="165" t="s">
        <v>74</v>
      </c>
      <c r="D30" s="163">
        <v>4</v>
      </c>
      <c r="E30" s="159">
        <v>0.55865921787709505</v>
      </c>
      <c r="F30" s="103"/>
      <c r="G30" s="159">
        <v>25</v>
      </c>
      <c r="H30" s="159">
        <v>0</v>
      </c>
      <c r="I30" s="159">
        <v>36.5</v>
      </c>
      <c r="J30" s="159" t="s">
        <v>466</v>
      </c>
      <c r="K30" s="159">
        <v>100</v>
      </c>
      <c r="L30" s="163">
        <v>4</v>
      </c>
    </row>
    <row r="31" spans="1:12" s="58" customFormat="1" ht="21.4" customHeight="1" x14ac:dyDescent="0.25">
      <c r="A31" s="1061"/>
      <c r="B31" s="1067"/>
      <c r="C31" s="165" t="s">
        <v>73</v>
      </c>
      <c r="D31" s="163">
        <v>74</v>
      </c>
      <c r="E31" s="159">
        <v>10.335195530726301</v>
      </c>
      <c r="F31" s="103"/>
      <c r="G31" s="159">
        <v>41.891891891891902</v>
      </c>
      <c r="H31" s="159">
        <v>24.324324324324301</v>
      </c>
      <c r="I31" s="159">
        <v>39.472972972972997</v>
      </c>
      <c r="J31" s="159">
        <v>6.7567567567567597</v>
      </c>
      <c r="K31" s="159">
        <v>87.972972972972997</v>
      </c>
      <c r="L31" s="163">
        <v>65.099999999999994</v>
      </c>
    </row>
    <row r="32" spans="1:12" s="58" customFormat="1" ht="21.4" customHeight="1" x14ac:dyDescent="0.25">
      <c r="A32" s="1061"/>
      <c r="B32" s="1067"/>
      <c r="C32" s="165" t="s">
        <v>465</v>
      </c>
      <c r="D32" s="163">
        <v>78</v>
      </c>
      <c r="E32" s="159">
        <v>10.893854748603401</v>
      </c>
      <c r="F32" s="159">
        <v>94.871794871794904</v>
      </c>
      <c r="G32" s="159">
        <v>41.025641025641001</v>
      </c>
      <c r="H32" s="159">
        <v>23.076923076923102</v>
      </c>
      <c r="I32" s="159">
        <v>39.320512820512803</v>
      </c>
      <c r="J32" s="159">
        <v>6.4102564102564097</v>
      </c>
      <c r="K32" s="159">
        <v>88.589743589743605</v>
      </c>
      <c r="L32" s="163">
        <v>69.099999999999994</v>
      </c>
    </row>
    <row r="33" spans="1:12" s="58" customFormat="1" ht="21.4" customHeight="1" x14ac:dyDescent="0.25">
      <c r="A33" s="1073" t="s">
        <v>454</v>
      </c>
      <c r="B33" s="1133" t="s">
        <v>586</v>
      </c>
      <c r="C33" s="168" t="s">
        <v>74</v>
      </c>
      <c r="D33" s="164">
        <v>4</v>
      </c>
      <c r="E33" s="161">
        <v>0.55865921787709505</v>
      </c>
      <c r="F33" s="105"/>
      <c r="G33" s="161">
        <v>25</v>
      </c>
      <c r="H33" s="161">
        <v>0</v>
      </c>
      <c r="I33" s="161">
        <v>36.5</v>
      </c>
      <c r="J33" s="161" t="s">
        <v>466</v>
      </c>
      <c r="K33" s="161">
        <v>100</v>
      </c>
      <c r="L33" s="164">
        <v>4</v>
      </c>
    </row>
    <row r="34" spans="1:12" s="58" customFormat="1" ht="21.4" customHeight="1" x14ac:dyDescent="0.25">
      <c r="A34" s="1073"/>
      <c r="B34" s="1133"/>
      <c r="C34" s="168" t="s">
        <v>73</v>
      </c>
      <c r="D34" s="164">
        <v>74</v>
      </c>
      <c r="E34" s="161">
        <v>10.335195530726301</v>
      </c>
      <c r="F34" s="105"/>
      <c r="G34" s="161">
        <v>41.891891891891902</v>
      </c>
      <c r="H34" s="161">
        <v>24.324324324324301</v>
      </c>
      <c r="I34" s="161">
        <v>39.472972972972997</v>
      </c>
      <c r="J34" s="161">
        <v>6.7567567567567597</v>
      </c>
      <c r="K34" s="161">
        <v>87.972972972972997</v>
      </c>
      <c r="L34" s="164">
        <v>65.099999999999994</v>
      </c>
    </row>
    <row r="35" spans="1:12" s="58" customFormat="1" ht="21.4" customHeight="1" x14ac:dyDescent="0.25">
      <c r="A35" s="1073"/>
      <c r="B35" s="1133"/>
      <c r="C35" s="168" t="s">
        <v>465</v>
      </c>
      <c r="D35" s="164">
        <v>78</v>
      </c>
      <c r="E35" s="161">
        <v>10.893854748603401</v>
      </c>
      <c r="F35" s="161">
        <v>94.871794871794904</v>
      </c>
      <c r="G35" s="161">
        <v>41.025641025641001</v>
      </c>
      <c r="H35" s="161">
        <v>23.076923076923102</v>
      </c>
      <c r="I35" s="161">
        <v>39.320512820512803</v>
      </c>
      <c r="J35" s="161">
        <v>6.4102564102564097</v>
      </c>
      <c r="K35" s="161">
        <v>88.589743589743605</v>
      </c>
      <c r="L35" s="164">
        <v>69.099999999999994</v>
      </c>
    </row>
    <row r="36" spans="1:12" s="58" customFormat="1" ht="21.4" customHeight="1" x14ac:dyDescent="0.25">
      <c r="A36" s="1073" t="s">
        <v>454</v>
      </c>
      <c r="B36" s="1133" t="s">
        <v>572</v>
      </c>
      <c r="C36" s="168" t="s">
        <v>74</v>
      </c>
      <c r="D36" s="173">
        <v>5</v>
      </c>
      <c r="E36" s="161">
        <v>0.69832402234636903</v>
      </c>
      <c r="F36" s="105"/>
      <c r="G36" s="161">
        <v>20</v>
      </c>
      <c r="H36" s="161">
        <v>20</v>
      </c>
      <c r="I36" s="161">
        <v>41.2</v>
      </c>
      <c r="J36" s="161" t="s">
        <v>466</v>
      </c>
      <c r="K36" s="161">
        <v>86</v>
      </c>
      <c r="L36" s="164">
        <v>4.3</v>
      </c>
    </row>
    <row r="37" spans="1:12" s="58" customFormat="1" ht="21.4" customHeight="1" x14ac:dyDescent="0.25">
      <c r="A37" s="1073"/>
      <c r="B37" s="1133"/>
      <c r="C37" s="168" t="s">
        <v>73</v>
      </c>
      <c r="D37" s="173">
        <v>89</v>
      </c>
      <c r="E37" s="161">
        <v>12.430167597765401</v>
      </c>
      <c r="F37" s="105"/>
      <c r="G37" s="161">
        <v>42.696629213483199</v>
      </c>
      <c r="H37" s="161">
        <v>24.7191011235955</v>
      </c>
      <c r="I37" s="161">
        <v>39.617977528089902</v>
      </c>
      <c r="J37" s="161">
        <v>12.3595505617978</v>
      </c>
      <c r="K37" s="161">
        <v>87.640449438202296</v>
      </c>
      <c r="L37" s="164">
        <v>78</v>
      </c>
    </row>
    <row r="38" spans="1:12" s="58" customFormat="1" ht="21.4" customHeight="1" x14ac:dyDescent="0.25">
      <c r="A38" s="1073"/>
      <c r="B38" s="1133"/>
      <c r="C38" s="168" t="s">
        <v>465</v>
      </c>
      <c r="D38" s="173">
        <v>94</v>
      </c>
      <c r="E38" s="161">
        <v>13.128491620111699</v>
      </c>
      <c r="F38" s="161">
        <v>94.680851063829806</v>
      </c>
      <c r="G38" s="161">
        <v>41.489361702127702</v>
      </c>
      <c r="H38" s="161">
        <v>24.468085106383</v>
      </c>
      <c r="I38" s="161">
        <v>39.702127659574501</v>
      </c>
      <c r="J38" s="161">
        <v>11.702127659574501</v>
      </c>
      <c r="K38" s="161">
        <v>87.553191489361694</v>
      </c>
      <c r="L38" s="164">
        <v>82.3</v>
      </c>
    </row>
    <row r="39" spans="1:12" s="58" customFormat="1" ht="21.4" customHeight="1" x14ac:dyDescent="0.25">
      <c r="A39" s="1073" t="s">
        <v>454</v>
      </c>
      <c r="B39" s="1133" t="s">
        <v>587</v>
      </c>
      <c r="C39" s="168" t="s">
        <v>74</v>
      </c>
      <c r="D39" s="164">
        <v>33</v>
      </c>
      <c r="E39" s="161">
        <v>4.60893854748603</v>
      </c>
      <c r="F39" s="105"/>
      <c r="G39" s="161">
        <v>9.0909090909090899</v>
      </c>
      <c r="H39" s="161">
        <v>42.424242424242401</v>
      </c>
      <c r="I39" s="161">
        <v>47.212121212121197</v>
      </c>
      <c r="J39" s="161">
        <v>6.0606060606060597</v>
      </c>
      <c r="K39" s="161">
        <v>96.969696969696997</v>
      </c>
      <c r="L39" s="164">
        <v>32</v>
      </c>
    </row>
    <row r="40" spans="1:12" s="58" customFormat="1" ht="22" customHeight="1" x14ac:dyDescent="0.25">
      <c r="A40" s="1073"/>
      <c r="B40" s="1133"/>
      <c r="C40" s="168" t="s">
        <v>73</v>
      </c>
      <c r="D40" s="164">
        <v>683</v>
      </c>
      <c r="E40" s="161">
        <v>95.391061452513995</v>
      </c>
      <c r="F40" s="105"/>
      <c r="G40" s="161">
        <v>13.616398243045399</v>
      </c>
      <c r="H40" s="161">
        <v>45.827232796486101</v>
      </c>
      <c r="I40" s="161">
        <v>47.155197657393899</v>
      </c>
      <c r="J40" s="161">
        <v>27.964860907759899</v>
      </c>
      <c r="K40" s="161">
        <v>92.035139092240101</v>
      </c>
      <c r="L40" s="164">
        <v>628.6</v>
      </c>
    </row>
    <row r="41" spans="1:12" s="58" customFormat="1" ht="19.75" customHeight="1" x14ac:dyDescent="0.25">
      <c r="A41" s="1073"/>
      <c r="B41" s="1133"/>
      <c r="C41" s="168" t="s">
        <v>465</v>
      </c>
      <c r="D41" s="164">
        <v>716</v>
      </c>
      <c r="E41" s="161">
        <v>100</v>
      </c>
      <c r="F41" s="161">
        <v>95.391061452513995</v>
      </c>
      <c r="G41" s="161">
        <v>13.407821229050301</v>
      </c>
      <c r="H41" s="161">
        <v>45.670391061452499</v>
      </c>
      <c r="I41" s="161">
        <v>47.157821229050299</v>
      </c>
      <c r="J41" s="161">
        <v>26.9553072625698</v>
      </c>
      <c r="K41" s="161">
        <v>92.262569832402207</v>
      </c>
      <c r="L41" s="164">
        <v>660.6</v>
      </c>
    </row>
    <row r="42" spans="1:12" s="58" customFormat="1" ht="28.75" customHeight="1" x14ac:dyDescent="0.25"/>
  </sheetData>
  <mergeCells count="23">
    <mergeCell ref="A3:L3"/>
    <mergeCell ref="A5:B5"/>
    <mergeCell ref="A6:A17"/>
    <mergeCell ref="B6:B8"/>
    <mergeCell ref="B9:B11"/>
    <mergeCell ref="B12:B14"/>
    <mergeCell ref="B15:B17"/>
    <mergeCell ref="A18:A20"/>
    <mergeCell ref="B18:B20"/>
    <mergeCell ref="A21:A23"/>
    <mergeCell ref="B21:B23"/>
    <mergeCell ref="A24:A26"/>
    <mergeCell ref="B24:B26"/>
    <mergeCell ref="A36:A38"/>
    <mergeCell ref="B36:B38"/>
    <mergeCell ref="A39:A41"/>
    <mergeCell ref="B39:B41"/>
    <mergeCell ref="A27:A29"/>
    <mergeCell ref="B27:B29"/>
    <mergeCell ref="A30:A32"/>
    <mergeCell ref="B30:B32"/>
    <mergeCell ref="A33:A35"/>
    <mergeCell ref="B33:B35"/>
  </mergeCells>
  <hyperlinks>
    <hyperlink ref="A2" location="Sommaire!A1" display="Retour au sommaire" xr:uid="{00000000-0004-0000-1000-000000000000}"/>
    <hyperlink ref="C2" location="'Sources et champs'!A1" display="Source et champs" xr:uid="{00000000-0004-0000-10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M45"/>
  <sheetViews>
    <sheetView showGridLines="0" zoomScaleNormal="100" workbookViewId="0">
      <selection activeCell="C2" sqref="C2"/>
    </sheetView>
  </sheetViews>
  <sheetFormatPr baseColWidth="10" defaultColWidth="11.453125" defaultRowHeight="12.5" x14ac:dyDescent="0.25"/>
  <cols>
    <col min="1" max="1" width="12" style="56" customWidth="1"/>
    <col min="2" max="2" width="20.54296875" style="56" customWidth="1"/>
    <col min="3" max="3" width="9.7265625" style="56" customWidth="1"/>
    <col min="4" max="4" width="9.1796875" style="56" customWidth="1"/>
    <col min="5" max="5" width="8.7265625" style="56" customWidth="1"/>
    <col min="6" max="7" width="9.26953125" style="56" customWidth="1"/>
    <col min="8" max="8" width="10" style="56" customWidth="1"/>
    <col min="9" max="9" width="8.81640625" style="56" customWidth="1"/>
    <col min="10" max="10" width="9.1796875" style="56" customWidth="1"/>
    <col min="11" max="11" width="9.7265625" style="56" customWidth="1"/>
    <col min="12" max="12" width="10.453125" style="56" customWidth="1"/>
    <col min="13" max="13" width="9" style="56" customWidth="1"/>
    <col min="14" max="14" width="9.26953125" style="56" customWidth="1"/>
    <col min="15" max="16384" width="11.453125" style="56"/>
  </cols>
  <sheetData>
    <row r="1" spans="1:13" ht="17.25" customHeight="1" x14ac:dyDescent="0.4">
      <c r="A1" s="311" t="s">
        <v>1007</v>
      </c>
    </row>
    <row r="2" spans="1:13" ht="14.5" x14ac:dyDescent="0.35">
      <c r="A2" s="3" t="s">
        <v>11</v>
      </c>
      <c r="C2" s="3" t="s">
        <v>1268</v>
      </c>
    </row>
    <row r="3" spans="1:13" s="58" customFormat="1" ht="31.5" customHeight="1" x14ac:dyDescent="0.25">
      <c r="A3" s="1141" t="s">
        <v>588</v>
      </c>
      <c r="B3" s="1141"/>
      <c r="C3" s="1141"/>
      <c r="D3" s="1141"/>
      <c r="E3" s="1141"/>
      <c r="F3" s="1141"/>
      <c r="G3" s="1141"/>
      <c r="H3" s="1141"/>
      <c r="I3" s="1141"/>
      <c r="J3" s="1141"/>
      <c r="K3" s="1141"/>
      <c r="L3" s="1141"/>
      <c r="M3" s="214"/>
    </row>
    <row r="4" spans="1:13" s="58" customFormat="1" ht="14.5" customHeight="1" x14ac:dyDescent="0.25"/>
    <row r="5" spans="1:13" s="58" customFormat="1" ht="55.9" customHeight="1" x14ac:dyDescent="0.25">
      <c r="A5" s="1142" t="s">
        <v>454</v>
      </c>
      <c r="B5" s="1142"/>
      <c r="C5" s="99"/>
      <c r="D5" s="99" t="s">
        <v>455</v>
      </c>
      <c r="E5" s="171" t="s">
        <v>456</v>
      </c>
      <c r="F5" s="171" t="s">
        <v>457</v>
      </c>
      <c r="G5" s="171" t="s">
        <v>521</v>
      </c>
      <c r="H5" s="171" t="s">
        <v>459</v>
      </c>
      <c r="I5" s="171" t="s">
        <v>460</v>
      </c>
      <c r="J5" s="171" t="s">
        <v>461</v>
      </c>
      <c r="K5" s="171" t="s">
        <v>462</v>
      </c>
      <c r="L5" s="171" t="s">
        <v>463</v>
      </c>
    </row>
    <row r="6" spans="1:13" s="58" customFormat="1" ht="21.4" customHeight="1" x14ac:dyDescent="0.25">
      <c r="A6" s="1066" t="s">
        <v>179</v>
      </c>
      <c r="B6" s="1067" t="s">
        <v>589</v>
      </c>
      <c r="C6" s="166" t="s">
        <v>74</v>
      </c>
      <c r="D6" s="162">
        <v>11</v>
      </c>
      <c r="E6" s="160">
        <v>2.0952380952380998</v>
      </c>
      <c r="F6" s="101"/>
      <c r="G6" s="160">
        <v>0</v>
      </c>
      <c r="H6" s="160">
        <v>72.727272727272705</v>
      </c>
      <c r="I6" s="160">
        <v>51.545454545454497</v>
      </c>
      <c r="J6" s="160" t="s">
        <v>466</v>
      </c>
      <c r="K6" s="160">
        <v>100</v>
      </c>
      <c r="L6" s="162">
        <v>11</v>
      </c>
    </row>
    <row r="7" spans="1:13" s="58" customFormat="1" ht="21.4" customHeight="1" x14ac:dyDescent="0.25">
      <c r="A7" s="1066"/>
      <c r="B7" s="1067"/>
      <c r="C7" s="166" t="s">
        <v>73</v>
      </c>
      <c r="D7" s="162">
        <v>2</v>
      </c>
      <c r="E7" s="160">
        <v>0.38095238095238099</v>
      </c>
      <c r="F7" s="101"/>
      <c r="G7" s="160">
        <v>0</v>
      </c>
      <c r="H7" s="160">
        <v>100</v>
      </c>
      <c r="I7" s="160">
        <v>59</v>
      </c>
      <c r="J7" s="160">
        <v>50</v>
      </c>
      <c r="K7" s="160">
        <v>90</v>
      </c>
      <c r="L7" s="162">
        <v>1.8</v>
      </c>
    </row>
    <row r="8" spans="1:13" s="58" customFormat="1" ht="21.4" customHeight="1" x14ac:dyDescent="0.25">
      <c r="A8" s="1066"/>
      <c r="B8" s="1067"/>
      <c r="C8" s="166" t="s">
        <v>465</v>
      </c>
      <c r="D8" s="162">
        <v>13</v>
      </c>
      <c r="E8" s="160">
        <v>2.4761904761904798</v>
      </c>
      <c r="F8" s="160">
        <v>15.384615384615399</v>
      </c>
      <c r="G8" s="160">
        <v>0</v>
      </c>
      <c r="H8" s="160">
        <v>76.923076923076906</v>
      </c>
      <c r="I8" s="160">
        <v>52.692307692307701</v>
      </c>
      <c r="J8" s="160">
        <v>7.6923076923076898</v>
      </c>
      <c r="K8" s="160">
        <v>98.461538461538495</v>
      </c>
      <c r="L8" s="162">
        <v>12.8</v>
      </c>
    </row>
    <row r="9" spans="1:13" s="58" customFormat="1" ht="21.4" customHeight="1" x14ac:dyDescent="0.25">
      <c r="A9" s="1066"/>
      <c r="B9" s="1067" t="s">
        <v>590</v>
      </c>
      <c r="C9" s="165" t="s">
        <v>74</v>
      </c>
      <c r="D9" s="163">
        <v>31</v>
      </c>
      <c r="E9" s="159">
        <v>5.9047619047619104</v>
      </c>
      <c r="F9" s="103"/>
      <c r="G9" s="159">
        <v>16.129032258064498</v>
      </c>
      <c r="H9" s="159">
        <v>25.806451612903199</v>
      </c>
      <c r="I9" s="159">
        <v>44.548387096774199</v>
      </c>
      <c r="J9" s="159">
        <v>16.129032258064498</v>
      </c>
      <c r="K9" s="159">
        <v>96.774193548387103</v>
      </c>
      <c r="L9" s="163">
        <v>30</v>
      </c>
    </row>
    <row r="10" spans="1:13" s="58" customFormat="1" ht="21.4" customHeight="1" x14ac:dyDescent="0.25">
      <c r="A10" s="1066"/>
      <c r="B10" s="1067"/>
      <c r="C10" s="165" t="s">
        <v>73</v>
      </c>
      <c r="D10" s="163">
        <v>13</v>
      </c>
      <c r="E10" s="159">
        <v>2.4761904761904798</v>
      </c>
      <c r="F10" s="103"/>
      <c r="G10" s="159">
        <v>23.076923076923102</v>
      </c>
      <c r="H10" s="159">
        <v>38.461538461538503</v>
      </c>
      <c r="I10" s="159">
        <v>45.384615384615401</v>
      </c>
      <c r="J10" s="159">
        <v>30.769230769230798</v>
      </c>
      <c r="K10" s="159">
        <v>95.384615384615401</v>
      </c>
      <c r="L10" s="163">
        <v>12.4</v>
      </c>
    </row>
    <row r="11" spans="1:13" s="58" customFormat="1" ht="21.4" customHeight="1" x14ac:dyDescent="0.25">
      <c r="A11" s="1066"/>
      <c r="B11" s="1067"/>
      <c r="C11" s="165" t="s">
        <v>465</v>
      </c>
      <c r="D11" s="163">
        <v>44</v>
      </c>
      <c r="E11" s="159">
        <v>8.3809523809523796</v>
      </c>
      <c r="F11" s="159">
        <v>29.545454545454501</v>
      </c>
      <c r="G11" s="159">
        <v>18.181818181818201</v>
      </c>
      <c r="H11" s="159">
        <v>29.545454545454501</v>
      </c>
      <c r="I11" s="159">
        <v>44.795454545454497</v>
      </c>
      <c r="J11" s="159">
        <v>20.454545454545499</v>
      </c>
      <c r="K11" s="159">
        <v>96.363636363636402</v>
      </c>
      <c r="L11" s="163">
        <v>42.4</v>
      </c>
    </row>
    <row r="12" spans="1:13" s="58" customFormat="1" ht="21.4" customHeight="1" x14ac:dyDescent="0.25">
      <c r="A12" s="1066"/>
      <c r="B12" s="1067" t="s">
        <v>591</v>
      </c>
      <c r="C12" s="166" t="s">
        <v>74</v>
      </c>
      <c r="D12" s="162">
        <v>10</v>
      </c>
      <c r="E12" s="160">
        <v>1.9047619047619</v>
      </c>
      <c r="F12" s="101"/>
      <c r="G12" s="160">
        <v>10</v>
      </c>
      <c r="H12" s="160">
        <v>30</v>
      </c>
      <c r="I12" s="160">
        <v>45.9</v>
      </c>
      <c r="J12" s="160">
        <v>10</v>
      </c>
      <c r="K12" s="160">
        <v>98</v>
      </c>
      <c r="L12" s="162">
        <v>9.8000000000000007</v>
      </c>
    </row>
    <row r="13" spans="1:13" s="58" customFormat="1" ht="21.4" customHeight="1" x14ac:dyDescent="0.25">
      <c r="A13" s="1066"/>
      <c r="B13" s="1067"/>
      <c r="C13" s="166" t="s">
        <v>73</v>
      </c>
      <c r="D13" s="162">
        <v>1</v>
      </c>
      <c r="E13" s="160">
        <v>0.19047619047618999</v>
      </c>
      <c r="F13" s="101"/>
      <c r="G13" s="160">
        <v>0</v>
      </c>
      <c r="H13" s="160">
        <v>0</v>
      </c>
      <c r="I13" s="160">
        <v>37</v>
      </c>
      <c r="J13" s="160">
        <v>100</v>
      </c>
      <c r="K13" s="160">
        <v>80</v>
      </c>
      <c r="L13" s="162">
        <v>0.8</v>
      </c>
    </row>
    <row r="14" spans="1:13" s="58" customFormat="1" ht="21.4" customHeight="1" x14ac:dyDescent="0.25">
      <c r="A14" s="1066"/>
      <c r="B14" s="1067"/>
      <c r="C14" s="166" t="s">
        <v>465</v>
      </c>
      <c r="D14" s="162">
        <v>11</v>
      </c>
      <c r="E14" s="160">
        <v>2.0952380952380998</v>
      </c>
      <c r="F14" s="160">
        <v>9.0909090909090899</v>
      </c>
      <c r="G14" s="160">
        <v>9.0909090909090899</v>
      </c>
      <c r="H14" s="160">
        <v>27.272727272727298</v>
      </c>
      <c r="I14" s="160">
        <v>45.090909090909101</v>
      </c>
      <c r="J14" s="160">
        <v>18.181818181818201</v>
      </c>
      <c r="K14" s="160">
        <v>96.363636363636402</v>
      </c>
      <c r="L14" s="162">
        <v>10.6</v>
      </c>
    </row>
    <row r="15" spans="1:13" s="58" customFormat="1" ht="21.4" customHeight="1" x14ac:dyDescent="0.25">
      <c r="A15" s="1073" t="s">
        <v>454</v>
      </c>
      <c r="B15" s="1133" t="s">
        <v>585</v>
      </c>
      <c r="C15" s="168" t="s">
        <v>74</v>
      </c>
      <c r="D15" s="164">
        <v>52</v>
      </c>
      <c r="E15" s="161">
        <v>9.9047619047619104</v>
      </c>
      <c r="F15" s="105"/>
      <c r="G15" s="161">
        <v>11.538461538461499</v>
      </c>
      <c r="H15" s="161">
        <v>36.538461538461497</v>
      </c>
      <c r="I15" s="161">
        <v>46.288461538461497</v>
      </c>
      <c r="J15" s="161">
        <v>11.538461538461499</v>
      </c>
      <c r="K15" s="161">
        <v>97.692307692307693</v>
      </c>
      <c r="L15" s="164">
        <v>50.8</v>
      </c>
    </row>
    <row r="16" spans="1:13" s="58" customFormat="1" ht="21.4" customHeight="1" x14ac:dyDescent="0.25">
      <c r="A16" s="1073"/>
      <c r="B16" s="1133"/>
      <c r="C16" s="168" t="s">
        <v>73</v>
      </c>
      <c r="D16" s="164">
        <v>16</v>
      </c>
      <c r="E16" s="161">
        <v>3.0476190476190501</v>
      </c>
      <c r="F16" s="105"/>
      <c r="G16" s="161">
        <v>18.75</v>
      </c>
      <c r="H16" s="161">
        <v>43.75</v>
      </c>
      <c r="I16" s="161">
        <v>46.5625</v>
      </c>
      <c r="J16" s="161">
        <v>37.5</v>
      </c>
      <c r="K16" s="161">
        <v>93.75</v>
      </c>
      <c r="L16" s="164">
        <v>15</v>
      </c>
    </row>
    <row r="17" spans="1:12" s="58" customFormat="1" ht="21.4" customHeight="1" x14ac:dyDescent="0.25">
      <c r="A17" s="1073"/>
      <c r="B17" s="1133"/>
      <c r="C17" s="168" t="s">
        <v>465</v>
      </c>
      <c r="D17" s="164">
        <v>68</v>
      </c>
      <c r="E17" s="161">
        <v>12.952380952381001</v>
      </c>
      <c r="F17" s="161">
        <v>23.529411764705898</v>
      </c>
      <c r="G17" s="161">
        <v>13.235294117647101</v>
      </c>
      <c r="H17" s="161">
        <v>38.235294117647101</v>
      </c>
      <c r="I17" s="161">
        <v>46.352941176470601</v>
      </c>
      <c r="J17" s="161">
        <v>17.647058823529399</v>
      </c>
      <c r="K17" s="161">
        <v>96.764705882352899</v>
      </c>
      <c r="L17" s="164">
        <v>65.8</v>
      </c>
    </row>
    <row r="18" spans="1:12" s="58" customFormat="1" ht="21.4" customHeight="1" x14ac:dyDescent="0.25">
      <c r="A18" s="1066" t="s">
        <v>180</v>
      </c>
      <c r="B18" s="1067" t="s">
        <v>592</v>
      </c>
      <c r="C18" s="165" t="s">
        <v>74</v>
      </c>
      <c r="D18" s="163">
        <v>57</v>
      </c>
      <c r="E18" s="159">
        <v>10.8571428571429</v>
      </c>
      <c r="F18" s="103"/>
      <c r="G18" s="159">
        <v>7.0175438596491198</v>
      </c>
      <c r="H18" s="159">
        <v>43.859649122806999</v>
      </c>
      <c r="I18" s="159">
        <v>47.789473684210499</v>
      </c>
      <c r="J18" s="159">
        <v>5.2631578947368398</v>
      </c>
      <c r="K18" s="159">
        <v>99.122807017543906</v>
      </c>
      <c r="L18" s="163">
        <v>56.5</v>
      </c>
    </row>
    <row r="19" spans="1:12" s="58" customFormat="1" ht="21.4" customHeight="1" x14ac:dyDescent="0.25">
      <c r="A19" s="1066"/>
      <c r="B19" s="1067"/>
      <c r="C19" s="165" t="s">
        <v>73</v>
      </c>
      <c r="D19" s="163">
        <v>41</v>
      </c>
      <c r="E19" s="159">
        <v>7.8095238095238102</v>
      </c>
      <c r="F19" s="103"/>
      <c r="G19" s="159">
        <v>7.3170731707317103</v>
      </c>
      <c r="H19" s="159">
        <v>48.780487804878099</v>
      </c>
      <c r="I19" s="159">
        <v>47.902439024390297</v>
      </c>
      <c r="J19" s="159">
        <v>24.390243902439</v>
      </c>
      <c r="K19" s="159">
        <v>95.365853658536594</v>
      </c>
      <c r="L19" s="163">
        <v>39.1</v>
      </c>
    </row>
    <row r="20" spans="1:12" s="58" customFormat="1" ht="21.4" customHeight="1" x14ac:dyDescent="0.25">
      <c r="A20" s="1066"/>
      <c r="B20" s="1067"/>
      <c r="C20" s="165" t="s">
        <v>465</v>
      </c>
      <c r="D20" s="163">
        <v>98</v>
      </c>
      <c r="E20" s="159">
        <v>18.6666666666667</v>
      </c>
      <c r="F20" s="159">
        <v>41.836734693877602</v>
      </c>
      <c r="G20" s="159">
        <v>7.1428571428571397</v>
      </c>
      <c r="H20" s="159">
        <v>45.918367346938801</v>
      </c>
      <c r="I20" s="159">
        <v>47.836734693877602</v>
      </c>
      <c r="J20" s="159">
        <v>13.265306122448999</v>
      </c>
      <c r="K20" s="159">
        <v>97.551020408163296</v>
      </c>
      <c r="L20" s="163">
        <v>95.6</v>
      </c>
    </row>
    <row r="21" spans="1:12" s="58" customFormat="1" ht="21.4" customHeight="1" x14ac:dyDescent="0.25">
      <c r="A21" s="1073" t="s">
        <v>454</v>
      </c>
      <c r="B21" s="1133" t="s">
        <v>586</v>
      </c>
      <c r="C21" s="168" t="s">
        <v>74</v>
      </c>
      <c r="D21" s="164">
        <v>57</v>
      </c>
      <c r="E21" s="161">
        <v>10.8571428571429</v>
      </c>
      <c r="F21" s="105"/>
      <c r="G21" s="161">
        <v>7.0175438596491198</v>
      </c>
      <c r="H21" s="161">
        <v>43.859649122806999</v>
      </c>
      <c r="I21" s="161">
        <v>47.789473684210499</v>
      </c>
      <c r="J21" s="161">
        <v>5.2631578947368398</v>
      </c>
      <c r="K21" s="161">
        <v>99.122807017543906</v>
      </c>
      <c r="L21" s="164">
        <v>56.5</v>
      </c>
    </row>
    <row r="22" spans="1:12" s="58" customFormat="1" ht="21.4" customHeight="1" x14ac:dyDescent="0.25">
      <c r="A22" s="1073"/>
      <c r="B22" s="1133"/>
      <c r="C22" s="168" t="s">
        <v>73</v>
      </c>
      <c r="D22" s="164">
        <v>41</v>
      </c>
      <c r="E22" s="161">
        <v>7.8095238095238102</v>
      </c>
      <c r="F22" s="105"/>
      <c r="G22" s="161">
        <v>7.3170731707317103</v>
      </c>
      <c r="H22" s="161">
        <v>48.780487804878099</v>
      </c>
      <c r="I22" s="161">
        <v>47.902439024390297</v>
      </c>
      <c r="J22" s="161">
        <v>24.390243902439</v>
      </c>
      <c r="K22" s="161">
        <v>95.365853658536594</v>
      </c>
      <c r="L22" s="164">
        <v>39.1</v>
      </c>
    </row>
    <row r="23" spans="1:12" s="58" customFormat="1" ht="21.4" customHeight="1" x14ac:dyDescent="0.25">
      <c r="A23" s="1073"/>
      <c r="B23" s="1133"/>
      <c r="C23" s="168" t="s">
        <v>465</v>
      </c>
      <c r="D23" s="164">
        <v>98</v>
      </c>
      <c r="E23" s="161">
        <v>18.6666666666667</v>
      </c>
      <c r="F23" s="161">
        <v>41.836734693877602</v>
      </c>
      <c r="G23" s="161">
        <v>7.1428571428571397</v>
      </c>
      <c r="H23" s="161">
        <v>45.918367346938801</v>
      </c>
      <c r="I23" s="161">
        <v>47.836734693877602</v>
      </c>
      <c r="J23" s="161">
        <v>13.265306122448999</v>
      </c>
      <c r="K23" s="161">
        <v>97.551020408163296</v>
      </c>
      <c r="L23" s="164">
        <v>95.6</v>
      </c>
    </row>
    <row r="24" spans="1:12" s="58" customFormat="1" ht="21.4" customHeight="1" x14ac:dyDescent="0.25">
      <c r="A24" s="1066" t="s">
        <v>181</v>
      </c>
      <c r="B24" s="1067" t="s">
        <v>362</v>
      </c>
      <c r="C24" s="166" t="s">
        <v>74</v>
      </c>
      <c r="D24" s="162">
        <v>84</v>
      </c>
      <c r="E24" s="160">
        <v>16</v>
      </c>
      <c r="F24" s="101"/>
      <c r="G24" s="160">
        <v>13.0952380952381</v>
      </c>
      <c r="H24" s="160">
        <v>52.380952380952401</v>
      </c>
      <c r="I24" s="160">
        <v>46.523809523809497</v>
      </c>
      <c r="J24" s="160">
        <v>7.1428571428571397</v>
      </c>
      <c r="K24" s="160">
        <v>98.690476190476204</v>
      </c>
      <c r="L24" s="162">
        <v>82.9</v>
      </c>
    </row>
    <row r="25" spans="1:12" s="58" customFormat="1" ht="21.4" customHeight="1" x14ac:dyDescent="0.25">
      <c r="A25" s="1066"/>
      <c r="B25" s="1067"/>
      <c r="C25" s="166" t="s">
        <v>73</v>
      </c>
      <c r="D25" s="162">
        <v>206</v>
      </c>
      <c r="E25" s="160">
        <v>39.238095238095198</v>
      </c>
      <c r="F25" s="101"/>
      <c r="G25" s="160">
        <v>11.1650485436893</v>
      </c>
      <c r="H25" s="160">
        <v>52.912621359223301</v>
      </c>
      <c r="I25" s="160">
        <v>48.266990291262097</v>
      </c>
      <c r="J25" s="160">
        <v>16.504854368932001</v>
      </c>
      <c r="K25" s="160">
        <v>96.359223300970896</v>
      </c>
      <c r="L25" s="162">
        <v>198.5</v>
      </c>
    </row>
    <row r="26" spans="1:12" s="58" customFormat="1" ht="21.4" customHeight="1" x14ac:dyDescent="0.25">
      <c r="A26" s="1066"/>
      <c r="B26" s="1067"/>
      <c r="C26" s="166" t="s">
        <v>465</v>
      </c>
      <c r="D26" s="162">
        <v>290</v>
      </c>
      <c r="E26" s="160">
        <v>55.238095238095198</v>
      </c>
      <c r="F26" s="160">
        <v>71.034482758620697</v>
      </c>
      <c r="G26" s="160">
        <v>11.7241379310345</v>
      </c>
      <c r="H26" s="160">
        <v>52.758620689655203</v>
      </c>
      <c r="I26" s="160">
        <v>47.762068965517201</v>
      </c>
      <c r="J26" s="160">
        <v>13.7931034482759</v>
      </c>
      <c r="K26" s="160">
        <v>97.034482758620697</v>
      </c>
      <c r="L26" s="162">
        <v>281.39999999999998</v>
      </c>
    </row>
    <row r="27" spans="1:12" s="58" customFormat="1" ht="21.4" customHeight="1" x14ac:dyDescent="0.25">
      <c r="A27" s="1073" t="s">
        <v>454</v>
      </c>
      <c r="B27" s="1133" t="s">
        <v>593</v>
      </c>
      <c r="C27" s="168" t="s">
        <v>74</v>
      </c>
      <c r="D27" s="164">
        <v>84</v>
      </c>
      <c r="E27" s="161">
        <v>16</v>
      </c>
      <c r="F27" s="105"/>
      <c r="G27" s="161">
        <v>13.0952380952381</v>
      </c>
      <c r="H27" s="161">
        <v>52.380952380952401</v>
      </c>
      <c r="I27" s="161">
        <v>46.523809523809497</v>
      </c>
      <c r="J27" s="161">
        <v>7.1428571428571397</v>
      </c>
      <c r="K27" s="161">
        <v>98.690476190476204</v>
      </c>
      <c r="L27" s="164">
        <v>82.9</v>
      </c>
    </row>
    <row r="28" spans="1:12" s="58" customFormat="1" ht="21.4" customHeight="1" x14ac:dyDescent="0.25">
      <c r="A28" s="1073"/>
      <c r="B28" s="1133"/>
      <c r="C28" s="168" t="s">
        <v>73</v>
      </c>
      <c r="D28" s="164">
        <v>206</v>
      </c>
      <c r="E28" s="161">
        <v>39.238095238095198</v>
      </c>
      <c r="F28" s="105"/>
      <c r="G28" s="161">
        <v>11.1650485436893</v>
      </c>
      <c r="H28" s="161">
        <v>52.912621359223301</v>
      </c>
      <c r="I28" s="161">
        <v>48.266990291262097</v>
      </c>
      <c r="J28" s="161">
        <v>16.504854368932001</v>
      </c>
      <c r="K28" s="161">
        <v>96.359223300970896</v>
      </c>
      <c r="L28" s="164">
        <v>198.5</v>
      </c>
    </row>
    <row r="29" spans="1:12" s="58" customFormat="1" ht="21.4" customHeight="1" x14ac:dyDescent="0.25">
      <c r="A29" s="1073"/>
      <c r="B29" s="1133"/>
      <c r="C29" s="168" t="s">
        <v>465</v>
      </c>
      <c r="D29" s="164">
        <v>290</v>
      </c>
      <c r="E29" s="161">
        <v>55.238095238095198</v>
      </c>
      <c r="F29" s="161">
        <v>71.034482758620697</v>
      </c>
      <c r="G29" s="161">
        <v>11.7241379310345</v>
      </c>
      <c r="H29" s="161">
        <v>52.758620689655203</v>
      </c>
      <c r="I29" s="161">
        <v>47.762068965517201</v>
      </c>
      <c r="J29" s="161">
        <v>13.7931034482759</v>
      </c>
      <c r="K29" s="161">
        <v>97.034482758620697</v>
      </c>
      <c r="L29" s="164">
        <v>281.39999999999998</v>
      </c>
    </row>
    <row r="30" spans="1:12" s="58" customFormat="1" ht="21.4" customHeight="1" x14ac:dyDescent="0.25">
      <c r="A30" s="1140"/>
      <c r="B30" s="1133" t="s">
        <v>571</v>
      </c>
      <c r="C30" s="168" t="s">
        <v>74</v>
      </c>
      <c r="D30" s="173">
        <v>193</v>
      </c>
      <c r="E30" s="161">
        <v>36.761904761904802</v>
      </c>
      <c r="F30" s="105"/>
      <c r="G30" s="161">
        <v>10.880829015544</v>
      </c>
      <c r="H30" s="161">
        <v>45.595854922279798</v>
      </c>
      <c r="I30" s="161">
        <v>46.834196891191702</v>
      </c>
      <c r="J30" s="161">
        <v>7.7720207253886002</v>
      </c>
      <c r="K30" s="161">
        <v>98.549222797927499</v>
      </c>
      <c r="L30" s="164">
        <v>190.2</v>
      </c>
    </row>
    <row r="31" spans="1:12" s="58" customFormat="1" ht="21.4" customHeight="1" x14ac:dyDescent="0.25">
      <c r="A31" s="1140"/>
      <c r="B31" s="1133"/>
      <c r="C31" s="168" t="s">
        <v>73</v>
      </c>
      <c r="D31" s="173">
        <v>263</v>
      </c>
      <c r="E31" s="161">
        <v>50.095238095238102</v>
      </c>
      <c r="F31" s="105"/>
      <c r="G31" s="161">
        <v>11.026615969581799</v>
      </c>
      <c r="H31" s="161">
        <v>51.711026615969601</v>
      </c>
      <c r="I31" s="161">
        <v>48.106463878326998</v>
      </c>
      <c r="J31" s="161">
        <v>19.011406844106499</v>
      </c>
      <c r="K31" s="161">
        <v>96.045627376425898</v>
      </c>
      <c r="L31" s="164">
        <v>252.6</v>
      </c>
    </row>
    <row r="32" spans="1:12" s="58" customFormat="1" ht="21.4" customHeight="1" x14ac:dyDescent="0.25">
      <c r="A32" s="1140"/>
      <c r="B32" s="1133"/>
      <c r="C32" s="168" t="s">
        <v>465</v>
      </c>
      <c r="D32" s="173">
        <v>456</v>
      </c>
      <c r="E32" s="161">
        <v>86.857142857142904</v>
      </c>
      <c r="F32" s="161">
        <v>57.675438596491198</v>
      </c>
      <c r="G32" s="161">
        <v>10.9649122807018</v>
      </c>
      <c r="H32" s="161">
        <v>49.122807017543899</v>
      </c>
      <c r="I32" s="161">
        <v>47.567982456140399</v>
      </c>
      <c r="J32" s="161">
        <v>14.2543859649123</v>
      </c>
      <c r="K32" s="161">
        <v>97.105263157894697</v>
      </c>
      <c r="L32" s="164">
        <v>442.8</v>
      </c>
    </row>
    <row r="33" spans="1:12" s="58" customFormat="1" ht="21.4" customHeight="1" x14ac:dyDescent="0.25">
      <c r="A33" s="1066" t="s">
        <v>181</v>
      </c>
      <c r="B33" s="1067" t="s">
        <v>355</v>
      </c>
      <c r="C33" s="165" t="s">
        <v>74</v>
      </c>
      <c r="D33" s="163">
        <v>26</v>
      </c>
      <c r="E33" s="159">
        <v>4.9523809523809499</v>
      </c>
      <c r="F33" s="103"/>
      <c r="G33" s="159">
        <v>50</v>
      </c>
      <c r="H33" s="159">
        <v>15.384615384615399</v>
      </c>
      <c r="I33" s="159">
        <v>36.923076923076898</v>
      </c>
      <c r="J33" s="159">
        <v>3.8461538461538498</v>
      </c>
      <c r="K33" s="159">
        <v>94.153846153846203</v>
      </c>
      <c r="L33" s="163">
        <v>24.48</v>
      </c>
    </row>
    <row r="34" spans="1:12" s="58" customFormat="1" ht="21.4" customHeight="1" x14ac:dyDescent="0.25">
      <c r="A34" s="1066"/>
      <c r="B34" s="1067"/>
      <c r="C34" s="165" t="s">
        <v>73</v>
      </c>
      <c r="D34" s="163">
        <v>43</v>
      </c>
      <c r="E34" s="159">
        <v>8.1904761904761898</v>
      </c>
      <c r="F34" s="103"/>
      <c r="G34" s="159">
        <v>27.906976744186</v>
      </c>
      <c r="H34" s="159">
        <v>34.883720930232599</v>
      </c>
      <c r="I34" s="159">
        <v>41.883720930232599</v>
      </c>
      <c r="J34" s="159">
        <v>6.9767441860465098</v>
      </c>
      <c r="K34" s="159">
        <v>85.348837209302303</v>
      </c>
      <c r="L34" s="163">
        <v>36.700000000000003</v>
      </c>
    </row>
    <row r="35" spans="1:12" s="58" customFormat="1" ht="21.4" customHeight="1" x14ac:dyDescent="0.25">
      <c r="A35" s="1066"/>
      <c r="B35" s="1067"/>
      <c r="C35" s="165" t="s">
        <v>465</v>
      </c>
      <c r="D35" s="163">
        <v>69</v>
      </c>
      <c r="E35" s="159">
        <v>13.1428571428571</v>
      </c>
      <c r="F35" s="159">
        <v>62.318840579710198</v>
      </c>
      <c r="G35" s="159">
        <v>36.231884057971001</v>
      </c>
      <c r="H35" s="159">
        <v>27.536231884058001</v>
      </c>
      <c r="I35" s="159">
        <v>40.014492753623202</v>
      </c>
      <c r="J35" s="159">
        <v>5.7971014492753596</v>
      </c>
      <c r="K35" s="159">
        <v>88.6666666666667</v>
      </c>
      <c r="L35" s="163">
        <v>61.18</v>
      </c>
    </row>
    <row r="36" spans="1:12" s="58" customFormat="1" ht="21.4" customHeight="1" x14ac:dyDescent="0.25">
      <c r="A36" s="1073" t="s">
        <v>454</v>
      </c>
      <c r="B36" s="1133" t="s">
        <v>593</v>
      </c>
      <c r="C36" s="168" t="s">
        <v>74</v>
      </c>
      <c r="D36" s="164">
        <v>26</v>
      </c>
      <c r="E36" s="161">
        <v>4.9523809523809499</v>
      </c>
      <c r="F36" s="105"/>
      <c r="G36" s="161">
        <v>50</v>
      </c>
      <c r="H36" s="161">
        <v>15.384615384615399</v>
      </c>
      <c r="I36" s="161">
        <v>36.923076923076898</v>
      </c>
      <c r="J36" s="161">
        <v>3.8461538461538498</v>
      </c>
      <c r="K36" s="161">
        <v>94.153846153846203</v>
      </c>
      <c r="L36" s="164">
        <v>24.48</v>
      </c>
    </row>
    <row r="37" spans="1:12" s="58" customFormat="1" ht="21.4" customHeight="1" x14ac:dyDescent="0.25">
      <c r="A37" s="1073"/>
      <c r="B37" s="1133"/>
      <c r="C37" s="168" t="s">
        <v>73</v>
      </c>
      <c r="D37" s="164">
        <v>43</v>
      </c>
      <c r="E37" s="161">
        <v>8.1904761904761898</v>
      </c>
      <c r="F37" s="105"/>
      <c r="G37" s="161">
        <v>27.906976744186</v>
      </c>
      <c r="H37" s="161">
        <v>34.883720930232599</v>
      </c>
      <c r="I37" s="161">
        <v>41.883720930232599</v>
      </c>
      <c r="J37" s="161">
        <v>6.9767441860465098</v>
      </c>
      <c r="K37" s="161">
        <v>85.348837209302303</v>
      </c>
      <c r="L37" s="164">
        <v>36.700000000000003</v>
      </c>
    </row>
    <row r="38" spans="1:12" s="58" customFormat="1" ht="21.4" customHeight="1" x14ac:dyDescent="0.25">
      <c r="A38" s="1073"/>
      <c r="B38" s="1133"/>
      <c r="C38" s="168" t="s">
        <v>465</v>
      </c>
      <c r="D38" s="164">
        <v>69</v>
      </c>
      <c r="E38" s="161">
        <v>13.1428571428571</v>
      </c>
      <c r="F38" s="161">
        <v>62.318840579710198</v>
      </c>
      <c r="G38" s="161">
        <v>36.231884057971001</v>
      </c>
      <c r="H38" s="161">
        <v>27.536231884058001</v>
      </c>
      <c r="I38" s="161">
        <v>40.014492753623202</v>
      </c>
      <c r="J38" s="161">
        <v>5.7971014492753596</v>
      </c>
      <c r="K38" s="161">
        <v>88.6666666666667</v>
      </c>
      <c r="L38" s="164">
        <v>61.18</v>
      </c>
    </row>
    <row r="39" spans="1:12" s="58" customFormat="1" ht="21.4" customHeight="1" x14ac:dyDescent="0.25">
      <c r="A39" s="1140"/>
      <c r="B39" s="1133" t="s">
        <v>572</v>
      </c>
      <c r="C39" s="168" t="s">
        <v>74</v>
      </c>
      <c r="D39" s="173">
        <v>26</v>
      </c>
      <c r="E39" s="161">
        <v>4.9523809523809499</v>
      </c>
      <c r="F39" s="105"/>
      <c r="G39" s="161">
        <v>50</v>
      </c>
      <c r="H39" s="161">
        <v>15.384615384615399</v>
      </c>
      <c r="I39" s="161">
        <v>36.923076923076898</v>
      </c>
      <c r="J39" s="161">
        <v>3.8461538461538498</v>
      </c>
      <c r="K39" s="161">
        <v>94.153846153846203</v>
      </c>
      <c r="L39" s="164">
        <v>24.48</v>
      </c>
    </row>
    <row r="40" spans="1:12" s="58" customFormat="1" ht="21.4" customHeight="1" x14ac:dyDescent="0.25">
      <c r="A40" s="1140"/>
      <c r="B40" s="1133"/>
      <c r="C40" s="168" t="s">
        <v>73</v>
      </c>
      <c r="D40" s="173">
        <v>43</v>
      </c>
      <c r="E40" s="161">
        <v>8.1904761904761898</v>
      </c>
      <c r="F40" s="105"/>
      <c r="G40" s="161">
        <v>27.906976744186</v>
      </c>
      <c r="H40" s="161">
        <v>34.883720930232599</v>
      </c>
      <c r="I40" s="161">
        <v>41.883720930232599</v>
      </c>
      <c r="J40" s="161">
        <v>6.9767441860465098</v>
      </c>
      <c r="K40" s="161">
        <v>85.348837209302303</v>
      </c>
      <c r="L40" s="164">
        <v>36.700000000000003</v>
      </c>
    </row>
    <row r="41" spans="1:12" s="58" customFormat="1" ht="21.4" customHeight="1" x14ac:dyDescent="0.25">
      <c r="A41" s="1140"/>
      <c r="B41" s="1133"/>
      <c r="C41" s="168" t="s">
        <v>465</v>
      </c>
      <c r="D41" s="173">
        <v>69</v>
      </c>
      <c r="E41" s="161">
        <v>13.1428571428571</v>
      </c>
      <c r="F41" s="161">
        <v>62.318840579710198</v>
      </c>
      <c r="G41" s="161">
        <v>36.231884057971001</v>
      </c>
      <c r="H41" s="161">
        <v>27.536231884058001</v>
      </c>
      <c r="I41" s="161">
        <v>40.014492753623202</v>
      </c>
      <c r="J41" s="161">
        <v>5.7971014492753596</v>
      </c>
      <c r="K41" s="161">
        <v>88.6666666666667</v>
      </c>
      <c r="L41" s="164">
        <v>61.18</v>
      </c>
    </row>
    <row r="42" spans="1:12" s="58" customFormat="1" ht="21.4" customHeight="1" x14ac:dyDescent="0.25">
      <c r="A42" s="1073" t="s">
        <v>454</v>
      </c>
      <c r="B42" s="1133" t="s">
        <v>594</v>
      </c>
      <c r="C42" s="168" t="s">
        <v>74</v>
      </c>
      <c r="D42" s="164">
        <v>219</v>
      </c>
      <c r="E42" s="161">
        <v>41.714285714285701</v>
      </c>
      <c r="F42" s="105"/>
      <c r="G42" s="161">
        <v>15.525114155251099</v>
      </c>
      <c r="H42" s="161">
        <v>42.009132420091298</v>
      </c>
      <c r="I42" s="161">
        <v>45.657534246575302</v>
      </c>
      <c r="J42" s="161">
        <v>7.3059360730593603</v>
      </c>
      <c r="K42" s="161">
        <v>98.027397260274</v>
      </c>
      <c r="L42" s="164">
        <v>214.68</v>
      </c>
    </row>
    <row r="43" spans="1:12" s="58" customFormat="1" ht="22" customHeight="1" x14ac:dyDescent="0.25">
      <c r="A43" s="1073"/>
      <c r="B43" s="1133"/>
      <c r="C43" s="168" t="s">
        <v>73</v>
      </c>
      <c r="D43" s="164">
        <v>306</v>
      </c>
      <c r="E43" s="161">
        <v>58.285714285714299</v>
      </c>
      <c r="F43" s="105"/>
      <c r="G43" s="161">
        <v>13.398692810457501</v>
      </c>
      <c r="H43" s="161">
        <v>49.346405228758201</v>
      </c>
      <c r="I43" s="161">
        <v>47.232026143790897</v>
      </c>
      <c r="J43" s="161">
        <v>17.320261437908499</v>
      </c>
      <c r="K43" s="161">
        <v>94.542483660130699</v>
      </c>
      <c r="L43" s="164">
        <v>289.3</v>
      </c>
    </row>
    <row r="44" spans="1:12" s="58" customFormat="1" ht="31.5" customHeight="1" x14ac:dyDescent="0.25">
      <c r="A44" s="1073"/>
      <c r="B44" s="1133"/>
      <c r="C44" s="168" t="s">
        <v>465</v>
      </c>
      <c r="D44" s="164">
        <v>525</v>
      </c>
      <c r="E44" s="161">
        <v>100</v>
      </c>
      <c r="F44" s="161">
        <v>58.285714285714299</v>
      </c>
      <c r="G44" s="161">
        <v>14.285714285714301</v>
      </c>
      <c r="H44" s="161">
        <v>46.285714285714299</v>
      </c>
      <c r="I44" s="161">
        <v>46.575238095238099</v>
      </c>
      <c r="J44" s="161">
        <v>13.1428571428571</v>
      </c>
      <c r="K44" s="161">
        <v>95.996190476190506</v>
      </c>
      <c r="L44" s="164">
        <v>503.98</v>
      </c>
    </row>
    <row r="45" spans="1:12" s="58" customFormat="1" ht="28.75" customHeight="1" x14ac:dyDescent="0.25"/>
  </sheetData>
  <mergeCells count="26">
    <mergeCell ref="A3:L3"/>
    <mergeCell ref="A15:A17"/>
    <mergeCell ref="B15:B17"/>
    <mergeCell ref="A18:A20"/>
    <mergeCell ref="B18:B20"/>
    <mergeCell ref="A5:B5"/>
    <mergeCell ref="A6:A14"/>
    <mergeCell ref="B6:B8"/>
    <mergeCell ref="B9:B11"/>
    <mergeCell ref="B12:B14"/>
    <mergeCell ref="A21:A23"/>
    <mergeCell ref="B21:B23"/>
    <mergeCell ref="A24:A26"/>
    <mergeCell ref="B24:B26"/>
    <mergeCell ref="A27:A29"/>
    <mergeCell ref="B27:B29"/>
    <mergeCell ref="A30:A32"/>
    <mergeCell ref="B30:B32"/>
    <mergeCell ref="A42:A44"/>
    <mergeCell ref="B42:B44"/>
    <mergeCell ref="A33:A35"/>
    <mergeCell ref="B33:B35"/>
    <mergeCell ref="A36:A38"/>
    <mergeCell ref="B36:B38"/>
    <mergeCell ref="A39:A41"/>
    <mergeCell ref="B39:B41"/>
  </mergeCells>
  <hyperlinks>
    <hyperlink ref="A2" location="Sommaire!A1" display="Retour au sommaire" xr:uid="{00000000-0004-0000-1100-000000000000}"/>
    <hyperlink ref="C2" location="'Sources et champs'!A1" display="Source et champs" xr:uid="{00000000-0004-0000-11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dimension ref="A1:S221"/>
  <sheetViews>
    <sheetView showGridLines="0" zoomScaleNormal="100" zoomScaleSheetLayoutView="98" workbookViewId="0">
      <selection activeCell="D3" sqref="D3"/>
    </sheetView>
  </sheetViews>
  <sheetFormatPr baseColWidth="10" defaultRowHeight="14.5" x14ac:dyDescent="0.35"/>
  <cols>
    <col min="1" max="1" width="39.81640625" customWidth="1"/>
    <col min="2" max="3" width="11.54296875" customWidth="1"/>
    <col min="4" max="4" width="11.26953125" customWidth="1"/>
    <col min="5" max="5" width="11.54296875" customWidth="1"/>
    <col min="6" max="6" width="10.81640625" customWidth="1"/>
    <col min="7" max="7" width="11.453125" customWidth="1"/>
    <col min="8" max="8" width="10.7265625" customWidth="1"/>
    <col min="9" max="9" width="10.54296875" customWidth="1"/>
    <col min="11" max="11" width="11.1796875" customWidth="1"/>
    <col min="12" max="12" width="10.81640625" customWidth="1"/>
  </cols>
  <sheetData>
    <row r="1" spans="1:13" ht="9.75" customHeight="1" x14ac:dyDescent="0.35"/>
    <row r="2" spans="1:13" ht="20" x14ac:dyDescent="0.4">
      <c r="A2" s="290" t="s">
        <v>1014</v>
      </c>
    </row>
    <row r="3" spans="1:13" x14ac:dyDescent="0.35">
      <c r="A3" s="3" t="s">
        <v>11</v>
      </c>
      <c r="C3" s="3" t="s">
        <v>1268</v>
      </c>
    </row>
    <row r="5" spans="1:13" ht="15.5" x14ac:dyDescent="0.35">
      <c r="A5" s="208" t="s">
        <v>375</v>
      </c>
    </row>
    <row r="6" spans="1:13" x14ac:dyDescent="0.35">
      <c r="A6" s="47"/>
    </row>
    <row r="7" spans="1:13" x14ac:dyDescent="0.35">
      <c r="A7" s="47"/>
    </row>
    <row r="8" spans="1:13" x14ac:dyDescent="0.35">
      <c r="A8" s="89" t="s">
        <v>446</v>
      </c>
    </row>
    <row r="9" spans="1:13" ht="12" customHeight="1" x14ac:dyDescent="0.35">
      <c r="A9" s="47"/>
    </row>
    <row r="10" spans="1:13" ht="47" x14ac:dyDescent="0.35">
      <c r="A10" s="39"/>
      <c r="B10" s="521" t="s">
        <v>77</v>
      </c>
      <c r="C10" s="521" t="s">
        <v>77</v>
      </c>
      <c r="D10" s="507" t="s">
        <v>78</v>
      </c>
      <c r="E10" s="507" t="s">
        <v>78</v>
      </c>
      <c r="F10" s="507" t="s">
        <v>79</v>
      </c>
      <c r="G10" s="507" t="s">
        <v>79</v>
      </c>
      <c r="H10" s="321" t="s">
        <v>1036</v>
      </c>
      <c r="I10" s="321" t="s">
        <v>1036</v>
      </c>
      <c r="J10" s="321" t="s">
        <v>1076</v>
      </c>
      <c r="K10" s="321" t="s">
        <v>1076</v>
      </c>
      <c r="L10" s="1150" t="s">
        <v>1011</v>
      </c>
    </row>
    <row r="11" spans="1:13" x14ac:dyDescent="0.35">
      <c r="A11" s="39"/>
      <c r="B11" s="523" t="s">
        <v>73</v>
      </c>
      <c r="C11" s="523" t="s">
        <v>74</v>
      </c>
      <c r="D11" s="523" t="s">
        <v>73</v>
      </c>
      <c r="E11" s="523" t="s">
        <v>74</v>
      </c>
      <c r="F11" s="523" t="s">
        <v>73</v>
      </c>
      <c r="G11" s="523" t="s">
        <v>74</v>
      </c>
      <c r="H11" s="523" t="s">
        <v>73</v>
      </c>
      <c r="I11" s="523" t="s">
        <v>74</v>
      </c>
      <c r="J11" s="523" t="s">
        <v>73</v>
      </c>
      <c r="K11" s="523" t="s">
        <v>74</v>
      </c>
      <c r="L11" s="1150"/>
    </row>
    <row r="12" spans="1:13" x14ac:dyDescent="0.35">
      <c r="A12" s="326"/>
      <c r="B12" s="520">
        <v>76</v>
      </c>
      <c r="C12" s="216">
        <v>32</v>
      </c>
      <c r="D12" s="216">
        <v>339</v>
      </c>
      <c r="E12" s="216">
        <v>56</v>
      </c>
      <c r="F12" s="216">
        <v>207</v>
      </c>
      <c r="G12" s="216">
        <v>156</v>
      </c>
      <c r="H12" s="216">
        <v>11</v>
      </c>
      <c r="I12" s="216">
        <v>14</v>
      </c>
      <c r="J12" s="216">
        <v>20</v>
      </c>
      <c r="K12" s="216">
        <v>4</v>
      </c>
      <c r="L12" s="289">
        <f>SUM(B12:K12)</f>
        <v>915</v>
      </c>
    </row>
    <row r="13" spans="1:13" x14ac:dyDescent="0.35">
      <c r="A13" s="324" t="s">
        <v>75</v>
      </c>
      <c r="B13" s="519">
        <v>76</v>
      </c>
      <c r="C13" s="36">
        <v>32</v>
      </c>
      <c r="D13" s="36">
        <v>339</v>
      </c>
      <c r="E13" s="36">
        <v>56</v>
      </c>
      <c r="F13" s="36">
        <v>207</v>
      </c>
      <c r="G13" s="36">
        <v>156</v>
      </c>
      <c r="H13" s="36">
        <v>11</v>
      </c>
      <c r="I13" s="36">
        <v>14</v>
      </c>
      <c r="J13" s="36">
        <v>20</v>
      </c>
      <c r="K13" s="36">
        <v>4</v>
      </c>
      <c r="L13" s="54">
        <f>SUM(B13:K13)</f>
        <v>915</v>
      </c>
    </row>
    <row r="14" spans="1:13" ht="13.5" customHeight="1" x14ac:dyDescent="0.35">
      <c r="A14" s="39"/>
      <c r="B14" s="39"/>
      <c r="C14" s="39"/>
      <c r="D14" s="39"/>
      <c r="E14" s="39"/>
      <c r="F14" s="39"/>
      <c r="G14" s="39"/>
      <c r="H14" s="39"/>
      <c r="I14" s="39"/>
      <c r="J14" s="39"/>
      <c r="K14" s="39"/>
      <c r="L14" s="39"/>
    </row>
    <row r="16" spans="1:13" x14ac:dyDescent="0.35">
      <c r="A16" s="16" t="s">
        <v>310</v>
      </c>
      <c r="B16" s="325" t="s">
        <v>188</v>
      </c>
      <c r="C16" s="325" t="s">
        <v>188</v>
      </c>
      <c r="D16" s="320" t="s">
        <v>189</v>
      </c>
      <c r="E16" s="320" t="s">
        <v>189</v>
      </c>
      <c r="F16" s="320" t="s">
        <v>190</v>
      </c>
      <c r="G16" s="320" t="s">
        <v>190</v>
      </c>
      <c r="H16" s="320" t="s">
        <v>191</v>
      </c>
      <c r="I16" s="320" t="s">
        <v>191</v>
      </c>
      <c r="J16" s="1147" t="s">
        <v>72</v>
      </c>
      <c r="K16" s="1147"/>
      <c r="L16" s="1147"/>
      <c r="M16" s="63"/>
    </row>
    <row r="17" spans="1:12" x14ac:dyDescent="0.35">
      <c r="A17" s="215"/>
      <c r="B17" s="506" t="s">
        <v>73</v>
      </c>
      <c r="C17" s="506" t="s">
        <v>74</v>
      </c>
      <c r="D17" s="506" t="s">
        <v>73</v>
      </c>
      <c r="E17" s="506" t="s">
        <v>74</v>
      </c>
      <c r="F17" s="506" t="s">
        <v>73</v>
      </c>
      <c r="G17" s="506" t="s">
        <v>74</v>
      </c>
      <c r="H17" s="506" t="s">
        <v>73</v>
      </c>
      <c r="I17" s="506" t="s">
        <v>74</v>
      </c>
      <c r="J17" s="506" t="s">
        <v>73</v>
      </c>
      <c r="K17" s="506" t="s">
        <v>74</v>
      </c>
      <c r="L17" s="526" t="s">
        <v>601</v>
      </c>
    </row>
    <row r="18" spans="1:12" x14ac:dyDescent="0.35">
      <c r="A18" s="524"/>
      <c r="B18" s="527">
        <v>2</v>
      </c>
      <c r="C18" s="528">
        <v>4</v>
      </c>
      <c r="D18" s="528">
        <v>596</v>
      </c>
      <c r="E18" s="528">
        <v>241</v>
      </c>
      <c r="F18" s="528">
        <v>15</v>
      </c>
      <c r="G18" s="528">
        <v>3</v>
      </c>
      <c r="H18" s="528">
        <v>42</v>
      </c>
      <c r="I18" s="528">
        <v>18</v>
      </c>
      <c r="J18" s="528">
        <v>653</v>
      </c>
      <c r="K18" s="528">
        <v>262</v>
      </c>
      <c r="L18" s="529">
        <f>J18+K18</f>
        <v>915</v>
      </c>
    </row>
    <row r="19" spans="1:12" x14ac:dyDescent="0.35">
      <c r="A19" s="525" t="s">
        <v>75</v>
      </c>
      <c r="B19" s="530">
        <v>2</v>
      </c>
      <c r="C19" s="36">
        <v>4</v>
      </c>
      <c r="D19" s="36">
        <v>596</v>
      </c>
      <c r="E19" s="36">
        <v>241</v>
      </c>
      <c r="F19" s="36">
        <v>15</v>
      </c>
      <c r="G19" s="36">
        <v>3</v>
      </c>
      <c r="H19" s="36">
        <v>42</v>
      </c>
      <c r="I19" s="36">
        <v>18</v>
      </c>
      <c r="J19" s="36">
        <v>653</v>
      </c>
      <c r="K19" s="36">
        <v>262</v>
      </c>
      <c r="L19" s="54">
        <f>J19+K19</f>
        <v>915</v>
      </c>
    </row>
    <row r="20" spans="1:12" x14ac:dyDescent="0.35">
      <c r="A20" s="68"/>
      <c r="B20" s="81"/>
      <c r="C20" s="82"/>
      <c r="D20" s="554"/>
      <c r="E20" s="554"/>
      <c r="F20" s="554"/>
      <c r="G20" s="554"/>
      <c r="H20" s="554"/>
      <c r="I20" s="554"/>
      <c r="J20" s="554"/>
      <c r="K20" s="554"/>
      <c r="L20" s="554"/>
    </row>
    <row r="21" spans="1:12" x14ac:dyDescent="0.35">
      <c r="A21" s="202"/>
      <c r="B21" s="202"/>
      <c r="C21" s="202"/>
      <c r="D21" s="202"/>
      <c r="E21" s="202"/>
      <c r="F21" s="202"/>
      <c r="G21" s="202"/>
      <c r="H21" s="202"/>
      <c r="I21" s="202"/>
      <c r="J21" s="202"/>
      <c r="K21" s="202"/>
      <c r="L21" s="202"/>
    </row>
    <row r="22" spans="1:12" x14ac:dyDescent="0.35">
      <c r="A22" s="16" t="s">
        <v>602</v>
      </c>
      <c r="B22" s="325" t="s">
        <v>188</v>
      </c>
      <c r="C22" s="325" t="s">
        <v>188</v>
      </c>
      <c r="D22" s="320" t="s">
        <v>189</v>
      </c>
      <c r="E22" s="320" t="s">
        <v>189</v>
      </c>
      <c r="F22" s="320" t="s">
        <v>190</v>
      </c>
      <c r="G22" s="320" t="s">
        <v>190</v>
      </c>
      <c r="H22" s="320" t="s">
        <v>191</v>
      </c>
      <c r="I22" s="320" t="s">
        <v>191</v>
      </c>
      <c r="J22" s="1145" t="s">
        <v>603</v>
      </c>
      <c r="K22" s="1147" t="s">
        <v>328</v>
      </c>
      <c r="L22" s="320" t="s">
        <v>72</v>
      </c>
    </row>
    <row r="23" spans="1:12" x14ac:dyDescent="0.35">
      <c r="A23" s="39"/>
      <c r="B23" s="320" t="s">
        <v>73</v>
      </c>
      <c r="C23" s="320" t="s">
        <v>74</v>
      </c>
      <c r="D23" s="320" t="s">
        <v>73</v>
      </c>
      <c r="E23" s="320" t="s">
        <v>74</v>
      </c>
      <c r="F23" s="320" t="s">
        <v>73</v>
      </c>
      <c r="G23" s="320" t="s">
        <v>74</v>
      </c>
      <c r="H23" s="320" t="s">
        <v>73</v>
      </c>
      <c r="I23" s="320" t="s">
        <v>74</v>
      </c>
      <c r="J23" s="1151"/>
      <c r="K23" s="1147"/>
      <c r="L23" s="320"/>
    </row>
    <row r="24" spans="1:12" x14ac:dyDescent="0.35">
      <c r="A24" s="323"/>
      <c r="B24" s="517">
        <v>2</v>
      </c>
      <c r="C24" s="518">
        <v>4</v>
      </c>
      <c r="D24" s="518">
        <v>19</v>
      </c>
      <c r="E24" s="518">
        <v>12</v>
      </c>
      <c r="F24" s="518">
        <v>15</v>
      </c>
      <c r="G24" s="518">
        <v>3</v>
      </c>
      <c r="H24" s="518">
        <v>42</v>
      </c>
      <c r="I24" s="518">
        <v>18</v>
      </c>
      <c r="J24" s="532">
        <v>108</v>
      </c>
      <c r="K24" s="518">
        <v>6</v>
      </c>
      <c r="L24" s="533">
        <v>115</v>
      </c>
    </row>
    <row r="25" spans="1:12" x14ac:dyDescent="0.35">
      <c r="A25" s="324" t="s">
        <v>75</v>
      </c>
      <c r="B25" s="519">
        <v>2</v>
      </c>
      <c r="C25" s="36">
        <v>4</v>
      </c>
      <c r="D25" s="36">
        <v>19</v>
      </c>
      <c r="E25" s="36">
        <v>12</v>
      </c>
      <c r="F25" s="36">
        <v>15</v>
      </c>
      <c r="G25" s="36">
        <v>3</v>
      </c>
      <c r="H25" s="36">
        <v>42</v>
      </c>
      <c r="I25" s="36">
        <v>18</v>
      </c>
      <c r="J25" s="36">
        <v>108</v>
      </c>
      <c r="K25" s="36">
        <v>6</v>
      </c>
      <c r="L25" s="54">
        <v>115</v>
      </c>
    </row>
    <row r="26" spans="1:12" x14ac:dyDescent="0.35">
      <c r="A26" s="47"/>
    </row>
    <row r="27" spans="1:12" ht="11.25" customHeight="1" x14ac:dyDescent="0.35">
      <c r="A27" s="47"/>
    </row>
    <row r="28" spans="1:12" x14ac:dyDescent="0.35">
      <c r="A28" s="206" t="s">
        <v>1012</v>
      </c>
    </row>
    <row r="29" spans="1:12" x14ac:dyDescent="0.35">
      <c r="A29" s="206" t="s">
        <v>1010</v>
      </c>
    </row>
    <row r="30" spans="1:12" x14ac:dyDescent="0.35">
      <c r="A30" s="206"/>
    </row>
    <row r="32" spans="1:12" x14ac:dyDescent="0.35">
      <c r="A32" s="534" t="s">
        <v>370</v>
      </c>
      <c r="B32" s="63"/>
      <c r="C32" s="63"/>
      <c r="D32" s="63"/>
    </row>
    <row r="33" spans="1:19" ht="15.75" customHeight="1" x14ac:dyDescent="0.35">
      <c r="A33" s="63"/>
      <c r="B33" s="63"/>
      <c r="C33" s="63"/>
      <c r="D33" s="63"/>
      <c r="I33" s="38"/>
      <c r="J33" s="38"/>
      <c r="K33" s="38"/>
      <c r="L33" s="38"/>
      <c r="M33" s="38"/>
      <c r="N33" s="38"/>
    </row>
    <row r="34" spans="1:19" ht="15.75" customHeight="1" x14ac:dyDescent="0.35">
      <c r="A34" s="63"/>
      <c r="B34" s="335" t="s">
        <v>73</v>
      </c>
      <c r="C34" s="335" t="s">
        <v>74</v>
      </c>
      <c r="D34" s="335" t="s">
        <v>94</v>
      </c>
      <c r="G34" s="39"/>
      <c r="H34" s="88"/>
      <c r="I34" s="88"/>
      <c r="J34" s="88"/>
      <c r="K34" s="88"/>
      <c r="L34" s="88"/>
      <c r="M34" s="53"/>
      <c r="N34" s="39"/>
      <c r="O34" s="39"/>
      <c r="P34" s="39"/>
      <c r="Q34" s="39"/>
      <c r="R34" s="39"/>
    </row>
    <row r="35" spans="1:19" x14ac:dyDescent="0.35">
      <c r="A35" s="321" t="s">
        <v>159</v>
      </c>
      <c r="B35" s="535"/>
      <c r="C35" s="280">
        <v>2</v>
      </c>
      <c r="D35" s="280">
        <v>2</v>
      </c>
      <c r="G35" s="39"/>
      <c r="H35" s="39"/>
      <c r="I35" s="39"/>
      <c r="J35" s="39"/>
      <c r="K35" s="39"/>
      <c r="L35" s="39"/>
      <c r="M35" s="39"/>
      <c r="N35" s="39"/>
      <c r="O35" s="39"/>
      <c r="P35" s="39"/>
      <c r="Q35" s="39"/>
      <c r="R35" s="39"/>
    </row>
    <row r="36" spans="1:19" ht="16.5" customHeight="1" x14ac:dyDescent="0.35">
      <c r="A36" s="321" t="s">
        <v>160</v>
      </c>
      <c r="B36" s="148">
        <v>6</v>
      </c>
      <c r="C36" s="508">
        <v>13</v>
      </c>
      <c r="D36" s="508">
        <v>19</v>
      </c>
      <c r="S36" s="39"/>
    </row>
    <row r="37" spans="1:19" ht="24" x14ac:dyDescent="0.35">
      <c r="A37" s="321" t="s">
        <v>178</v>
      </c>
      <c r="B37" s="149">
        <v>34</v>
      </c>
      <c r="C37" s="59">
        <v>16</v>
      </c>
      <c r="D37" s="59">
        <v>50</v>
      </c>
      <c r="S37" s="39"/>
    </row>
    <row r="38" spans="1:19" x14ac:dyDescent="0.35">
      <c r="A38" s="321" t="s">
        <v>161</v>
      </c>
      <c r="B38" s="148">
        <v>475</v>
      </c>
      <c r="C38" s="508">
        <v>151</v>
      </c>
      <c r="D38" s="508">
        <v>626</v>
      </c>
      <c r="S38" s="39"/>
    </row>
    <row r="39" spans="1:19" x14ac:dyDescent="0.35">
      <c r="A39" s="321" t="s">
        <v>162</v>
      </c>
      <c r="B39" s="149">
        <v>1</v>
      </c>
      <c r="C39" s="59">
        <v>1</v>
      </c>
      <c r="D39" s="59">
        <v>2</v>
      </c>
      <c r="S39" s="39"/>
    </row>
    <row r="40" spans="1:19" x14ac:dyDescent="0.35">
      <c r="A40" s="321" t="s">
        <v>163</v>
      </c>
      <c r="B40" s="148">
        <v>62</v>
      </c>
      <c r="C40" s="508">
        <v>41</v>
      </c>
      <c r="D40" s="508">
        <v>103</v>
      </c>
    </row>
    <row r="41" spans="1:19" x14ac:dyDescent="0.35">
      <c r="A41" s="321" t="s">
        <v>164</v>
      </c>
      <c r="B41" s="148">
        <v>1</v>
      </c>
      <c r="C41" s="508">
        <v>3</v>
      </c>
      <c r="D41" s="508">
        <v>4</v>
      </c>
    </row>
    <row r="42" spans="1:19" x14ac:dyDescent="0.35">
      <c r="A42" s="321" t="s">
        <v>165</v>
      </c>
      <c r="B42" s="149">
        <v>4</v>
      </c>
      <c r="C42" s="59">
        <v>1</v>
      </c>
      <c r="D42" s="59">
        <v>5</v>
      </c>
    </row>
    <row r="43" spans="1:19" x14ac:dyDescent="0.35">
      <c r="A43" s="321" t="s">
        <v>166</v>
      </c>
      <c r="B43" s="148"/>
      <c r="C43" s="508">
        <v>2</v>
      </c>
      <c r="D43" s="508">
        <v>2</v>
      </c>
    </row>
    <row r="44" spans="1:19" x14ac:dyDescent="0.35">
      <c r="A44" s="321" t="s">
        <v>167</v>
      </c>
      <c r="B44" s="148">
        <v>2</v>
      </c>
      <c r="C44" s="508">
        <v>1</v>
      </c>
      <c r="D44" s="508">
        <v>3</v>
      </c>
    </row>
    <row r="45" spans="1:19" x14ac:dyDescent="0.35">
      <c r="A45" s="321" t="s">
        <v>238</v>
      </c>
      <c r="B45" s="148">
        <v>2</v>
      </c>
      <c r="C45" s="508">
        <v>4</v>
      </c>
      <c r="D45" s="508">
        <v>6</v>
      </c>
    </row>
    <row r="46" spans="1:19" x14ac:dyDescent="0.35">
      <c r="A46" s="321" t="s">
        <v>168</v>
      </c>
      <c r="B46" s="149">
        <v>21</v>
      </c>
      <c r="C46" s="59">
        <v>5</v>
      </c>
      <c r="D46" s="59">
        <v>26</v>
      </c>
    </row>
    <row r="47" spans="1:19" x14ac:dyDescent="0.35">
      <c r="A47" s="321" t="s">
        <v>254</v>
      </c>
      <c r="B47" s="148">
        <v>1</v>
      </c>
      <c r="C47" s="508"/>
      <c r="D47" s="508">
        <v>1</v>
      </c>
    </row>
    <row r="48" spans="1:19" ht="27" customHeight="1" x14ac:dyDescent="0.35">
      <c r="A48" s="321" t="s">
        <v>170</v>
      </c>
      <c r="B48" s="149">
        <v>15</v>
      </c>
      <c r="C48" s="59">
        <v>11</v>
      </c>
      <c r="D48" s="59">
        <v>26</v>
      </c>
    </row>
    <row r="49" spans="1:6" x14ac:dyDescent="0.35">
      <c r="A49" s="321" t="s">
        <v>171</v>
      </c>
      <c r="B49" s="148"/>
      <c r="C49" s="508"/>
      <c r="D49" s="508">
        <v>0</v>
      </c>
    </row>
    <row r="50" spans="1:6" ht="26.25" customHeight="1" x14ac:dyDescent="0.35">
      <c r="A50" s="321" t="s">
        <v>173</v>
      </c>
      <c r="B50" s="148">
        <v>4</v>
      </c>
      <c r="C50" s="508">
        <v>2</v>
      </c>
      <c r="D50" s="508">
        <v>6</v>
      </c>
    </row>
    <row r="51" spans="1:6" ht="24" x14ac:dyDescent="0.35">
      <c r="A51" s="321" t="s">
        <v>374</v>
      </c>
      <c r="B51" s="149">
        <v>7</v>
      </c>
      <c r="C51" s="59">
        <v>4</v>
      </c>
      <c r="D51" s="59">
        <v>11</v>
      </c>
    </row>
    <row r="52" spans="1:6" x14ac:dyDescent="0.35">
      <c r="A52" s="321" t="s">
        <v>174</v>
      </c>
      <c r="B52" s="148">
        <v>4</v>
      </c>
      <c r="C52" s="508">
        <v>1</v>
      </c>
      <c r="D52" s="508">
        <v>5</v>
      </c>
    </row>
    <row r="53" spans="1:6" ht="15" customHeight="1" x14ac:dyDescent="0.35">
      <c r="A53" s="321" t="s">
        <v>732</v>
      </c>
      <c r="B53" s="148"/>
      <c r="C53" s="508">
        <v>1</v>
      </c>
      <c r="D53" s="508">
        <v>1</v>
      </c>
    </row>
    <row r="54" spans="1:6" x14ac:dyDescent="0.35">
      <c r="A54" s="321" t="s">
        <v>176</v>
      </c>
      <c r="B54" s="364">
        <v>17</v>
      </c>
      <c r="C54" s="31">
        <v>6</v>
      </c>
      <c r="D54" s="31">
        <v>23</v>
      </c>
    </row>
    <row r="55" spans="1:6" x14ac:dyDescent="0.35">
      <c r="A55" s="321" t="s">
        <v>604</v>
      </c>
      <c r="B55" s="145">
        <v>656</v>
      </c>
      <c r="C55" s="36">
        <v>265</v>
      </c>
      <c r="D55" s="36">
        <v>921</v>
      </c>
    </row>
    <row r="60" spans="1:6" x14ac:dyDescent="0.35">
      <c r="A60" s="61" t="s">
        <v>208</v>
      </c>
      <c r="B60" s="39"/>
      <c r="C60" s="39"/>
      <c r="D60" s="39"/>
      <c r="E60" s="39"/>
      <c r="F60" s="39"/>
    </row>
    <row r="61" spans="1:6" ht="32.25" customHeight="1" x14ac:dyDescent="0.35">
      <c r="A61" s="39"/>
      <c r="B61" s="1149" t="s">
        <v>209</v>
      </c>
      <c r="C61" s="1149"/>
      <c r="D61" s="1149" t="s">
        <v>197</v>
      </c>
      <c r="E61" s="1149"/>
      <c r="F61" s="1152" t="s">
        <v>75</v>
      </c>
    </row>
    <row r="62" spans="1:6" x14ac:dyDescent="0.35">
      <c r="A62" s="39"/>
      <c r="B62" s="335" t="s">
        <v>73</v>
      </c>
      <c r="C62" s="335" t="s">
        <v>74</v>
      </c>
      <c r="D62" s="335" t="s">
        <v>73</v>
      </c>
      <c r="E62" s="335" t="s">
        <v>74</v>
      </c>
      <c r="F62" s="1152"/>
    </row>
    <row r="63" spans="1:6" x14ac:dyDescent="0.35">
      <c r="A63" s="334" t="s">
        <v>210</v>
      </c>
      <c r="B63" s="144"/>
      <c r="C63" s="37"/>
      <c r="D63" s="37">
        <v>1</v>
      </c>
      <c r="E63" s="37"/>
      <c r="F63" s="71">
        <v>1</v>
      </c>
    </row>
    <row r="64" spans="1:6" x14ac:dyDescent="0.35">
      <c r="A64" s="334" t="s">
        <v>161</v>
      </c>
      <c r="B64" s="142">
        <v>35</v>
      </c>
      <c r="C64" s="30">
        <v>5</v>
      </c>
      <c r="D64" s="30">
        <v>292</v>
      </c>
      <c r="E64" s="30">
        <v>49</v>
      </c>
      <c r="F64" s="30">
        <v>381</v>
      </c>
    </row>
    <row r="65" spans="1:12" x14ac:dyDescent="0.35">
      <c r="A65" s="334" t="s">
        <v>168</v>
      </c>
      <c r="B65" s="142"/>
      <c r="C65" s="30"/>
      <c r="D65" s="30">
        <v>2</v>
      </c>
      <c r="E65" s="30"/>
      <c r="F65" s="30">
        <v>2</v>
      </c>
    </row>
    <row r="66" spans="1:12" ht="16.5" customHeight="1" x14ac:dyDescent="0.35">
      <c r="A66" s="321" t="s">
        <v>170</v>
      </c>
      <c r="B66" s="141"/>
      <c r="C66" s="29"/>
      <c r="D66" s="29"/>
      <c r="E66" s="29"/>
      <c r="F66" s="29">
        <v>0</v>
      </c>
    </row>
    <row r="67" spans="1:12" ht="24" x14ac:dyDescent="0.35">
      <c r="A67" s="321" t="s">
        <v>173</v>
      </c>
      <c r="B67" s="141"/>
      <c r="C67" s="29"/>
      <c r="D67" s="29">
        <v>2</v>
      </c>
      <c r="E67" s="29">
        <v>1</v>
      </c>
      <c r="F67" s="29">
        <v>3</v>
      </c>
    </row>
    <row r="68" spans="1:12" x14ac:dyDescent="0.35">
      <c r="A68" s="334" t="s">
        <v>176</v>
      </c>
      <c r="B68" s="142"/>
      <c r="C68" s="30"/>
      <c r="D68" s="30">
        <v>7</v>
      </c>
      <c r="E68" s="30">
        <v>1</v>
      </c>
      <c r="F68" s="30">
        <v>8</v>
      </c>
    </row>
    <row r="69" spans="1:12" x14ac:dyDescent="0.35">
      <c r="A69" s="334" t="s">
        <v>605</v>
      </c>
      <c r="B69" s="145">
        <v>35</v>
      </c>
      <c r="C69" s="36">
        <v>5</v>
      </c>
      <c r="D69" s="36">
        <v>304</v>
      </c>
      <c r="E69" s="36">
        <v>51</v>
      </c>
      <c r="F69" s="36">
        <v>395</v>
      </c>
    </row>
    <row r="70" spans="1:12" x14ac:dyDescent="0.35">
      <c r="A70" s="68"/>
      <c r="B70" s="80"/>
      <c r="C70" s="80"/>
      <c r="D70" s="80"/>
      <c r="E70" s="80"/>
      <c r="F70" s="80"/>
    </row>
    <row r="71" spans="1:12" x14ac:dyDescent="0.35">
      <c r="A71" s="39"/>
      <c r="B71" s="39"/>
      <c r="C71" s="39"/>
      <c r="D71" s="39"/>
      <c r="E71" s="39"/>
      <c r="F71" s="39"/>
    </row>
    <row r="72" spans="1:12" x14ac:dyDescent="0.35">
      <c r="A72" s="65" t="s">
        <v>449</v>
      </c>
    </row>
    <row r="73" spans="1:12" x14ac:dyDescent="0.35">
      <c r="A73" s="65" t="s">
        <v>1013</v>
      </c>
    </row>
    <row r="74" spans="1:12" x14ac:dyDescent="0.35">
      <c r="A74" s="65" t="s">
        <v>450</v>
      </c>
    </row>
    <row r="77" spans="1:12" ht="18" customHeight="1" x14ac:dyDescent="0.4">
      <c r="A77" s="290" t="s">
        <v>1014</v>
      </c>
      <c r="B77" s="56"/>
      <c r="C77" s="56"/>
      <c r="D77" s="56"/>
      <c r="E77" s="56"/>
      <c r="F77" s="56"/>
      <c r="G77" s="56"/>
      <c r="H77" s="56"/>
      <c r="I77" s="56"/>
      <c r="J77" s="56"/>
      <c r="K77" s="56"/>
      <c r="L77" s="56"/>
    </row>
    <row r="78" spans="1:12" x14ac:dyDescent="0.35">
      <c r="A78" s="55"/>
      <c r="B78" s="56"/>
      <c r="C78" s="56"/>
      <c r="D78" s="56"/>
      <c r="E78" s="56"/>
      <c r="F78" s="56"/>
      <c r="G78" s="56"/>
      <c r="H78" s="56"/>
      <c r="I78" s="56"/>
      <c r="J78" s="56"/>
      <c r="K78" s="56"/>
      <c r="L78" s="56"/>
    </row>
    <row r="79" spans="1:12" x14ac:dyDescent="0.35">
      <c r="A79" s="55" t="s">
        <v>193</v>
      </c>
      <c r="B79" s="56"/>
      <c r="C79" s="56"/>
      <c r="D79" s="56"/>
      <c r="E79" s="56"/>
      <c r="F79" s="56"/>
      <c r="G79" s="56"/>
      <c r="H79" s="56"/>
      <c r="I79" s="56"/>
      <c r="J79" s="56"/>
      <c r="K79" s="56"/>
      <c r="L79" s="56"/>
    </row>
    <row r="80" spans="1:12" x14ac:dyDescent="0.35">
      <c r="A80" s="56"/>
      <c r="B80" s="56"/>
      <c r="C80" s="56"/>
      <c r="D80" s="56"/>
      <c r="E80" s="56"/>
      <c r="F80" s="56"/>
      <c r="G80" s="56"/>
      <c r="H80" s="56"/>
      <c r="I80" s="56"/>
      <c r="J80" s="56"/>
      <c r="K80" s="56"/>
      <c r="L80" s="56"/>
    </row>
    <row r="81" spans="1:12" ht="36" customHeight="1" x14ac:dyDescent="0.35">
      <c r="A81" s="87" t="s">
        <v>194</v>
      </c>
      <c r="B81" s="1148" t="s">
        <v>195</v>
      </c>
      <c r="C81" s="1148"/>
      <c r="D81" s="1148" t="s">
        <v>196</v>
      </c>
      <c r="E81" s="1148"/>
      <c r="F81" s="1148" t="s">
        <v>197</v>
      </c>
      <c r="G81" s="1148"/>
      <c r="H81" s="1148" t="s">
        <v>596</v>
      </c>
      <c r="I81" s="1148"/>
      <c r="J81" s="1148" t="s">
        <v>199</v>
      </c>
      <c r="K81" s="1148"/>
      <c r="L81" s="1143" t="s">
        <v>75</v>
      </c>
    </row>
    <row r="82" spans="1:12" x14ac:dyDescent="0.35">
      <c r="A82" s="58"/>
      <c r="B82" s="540" t="s">
        <v>73</v>
      </c>
      <c r="C82" s="540" t="s">
        <v>74</v>
      </c>
      <c r="D82" s="540" t="s">
        <v>73</v>
      </c>
      <c r="E82" s="540" t="s">
        <v>74</v>
      </c>
      <c r="F82" s="540" t="s">
        <v>73</v>
      </c>
      <c r="G82" s="540" t="s">
        <v>74</v>
      </c>
      <c r="H82" s="540" t="s">
        <v>73</v>
      </c>
      <c r="I82" s="540" t="s">
        <v>74</v>
      </c>
      <c r="J82" s="540" t="s">
        <v>73</v>
      </c>
      <c r="K82" s="540" t="s">
        <v>74</v>
      </c>
      <c r="L82" s="1143"/>
    </row>
    <row r="83" spans="1:12" x14ac:dyDescent="0.35">
      <c r="A83" s="538" t="s">
        <v>200</v>
      </c>
      <c r="B83" s="147"/>
      <c r="C83" s="146"/>
      <c r="D83" s="146"/>
      <c r="E83" s="146"/>
      <c r="F83" s="146"/>
      <c r="G83" s="146"/>
      <c r="H83" s="146"/>
      <c r="I83" s="146"/>
      <c r="J83" s="146"/>
      <c r="K83" s="146"/>
      <c r="L83" s="151">
        <f>SUM(B83:K83)</f>
        <v>0</v>
      </c>
    </row>
    <row r="84" spans="1:12" x14ac:dyDescent="0.35">
      <c r="A84" s="539" t="s">
        <v>201</v>
      </c>
      <c r="B84" s="148"/>
      <c r="C84" s="140"/>
      <c r="D84" s="140"/>
      <c r="E84" s="140"/>
      <c r="F84" s="140"/>
      <c r="G84" s="140"/>
      <c r="H84" s="140"/>
      <c r="I84" s="140"/>
      <c r="J84" s="140"/>
      <c r="K84" s="140"/>
      <c r="L84" s="228">
        <f t="shared" ref="L84:L94" si="0">SUM(B84:K84)</f>
        <v>0</v>
      </c>
    </row>
    <row r="85" spans="1:12" x14ac:dyDescent="0.35">
      <c r="A85" s="538" t="s">
        <v>161</v>
      </c>
      <c r="B85" s="149">
        <v>6</v>
      </c>
      <c r="C85" s="59">
        <v>12</v>
      </c>
      <c r="D85" s="59">
        <v>83</v>
      </c>
      <c r="E85" s="59">
        <v>63</v>
      </c>
      <c r="F85" s="59">
        <v>16</v>
      </c>
      <c r="G85" s="59">
        <v>1</v>
      </c>
      <c r="H85" s="59">
        <v>4</v>
      </c>
      <c r="I85" s="59">
        <v>4</v>
      </c>
      <c r="J85" s="59">
        <v>13</v>
      </c>
      <c r="K85" s="59">
        <v>14</v>
      </c>
      <c r="L85" s="59">
        <f t="shared" si="0"/>
        <v>216</v>
      </c>
    </row>
    <row r="86" spans="1:12" x14ac:dyDescent="0.35">
      <c r="A86" s="539" t="s">
        <v>162</v>
      </c>
      <c r="B86" s="148">
        <v>1</v>
      </c>
      <c r="C86" s="140">
        <v>1</v>
      </c>
      <c r="D86" s="140"/>
      <c r="E86" s="140"/>
      <c r="F86" s="140"/>
      <c r="G86" s="140"/>
      <c r="H86" s="140"/>
      <c r="I86" s="140"/>
      <c r="J86" s="140"/>
      <c r="K86" s="140"/>
      <c r="L86" s="228">
        <f t="shared" si="0"/>
        <v>2</v>
      </c>
    </row>
    <row r="87" spans="1:12" x14ac:dyDescent="0.35">
      <c r="A87" s="538" t="s">
        <v>163</v>
      </c>
      <c r="B87" s="149"/>
      <c r="C87" s="59"/>
      <c r="D87" s="59">
        <v>19</v>
      </c>
      <c r="E87" s="59">
        <v>14</v>
      </c>
      <c r="F87" s="59"/>
      <c r="G87" s="59"/>
      <c r="H87" s="59">
        <v>1</v>
      </c>
      <c r="I87" s="59">
        <v>3</v>
      </c>
      <c r="J87" s="59">
        <v>8</v>
      </c>
      <c r="K87" s="59">
        <v>4</v>
      </c>
      <c r="L87" s="59">
        <f t="shared" si="0"/>
        <v>49</v>
      </c>
    </row>
    <row r="88" spans="1:12" x14ac:dyDescent="0.35">
      <c r="A88" s="538" t="s">
        <v>166</v>
      </c>
      <c r="B88" s="148"/>
      <c r="C88" s="140"/>
      <c r="D88" s="140"/>
      <c r="E88" s="140">
        <v>1</v>
      </c>
      <c r="F88" s="140"/>
      <c r="G88" s="140"/>
      <c r="H88" s="140"/>
      <c r="I88" s="140"/>
      <c r="J88" s="140"/>
      <c r="K88" s="140"/>
      <c r="L88" s="228">
        <f t="shared" si="0"/>
        <v>1</v>
      </c>
    </row>
    <row r="89" spans="1:12" x14ac:dyDescent="0.35">
      <c r="A89" s="538" t="s">
        <v>168</v>
      </c>
      <c r="B89" s="148"/>
      <c r="C89" s="140"/>
      <c r="D89" s="140"/>
      <c r="E89" s="140"/>
      <c r="F89" s="140"/>
      <c r="G89" s="140"/>
      <c r="H89" s="140"/>
      <c r="I89" s="140"/>
      <c r="J89" s="140">
        <v>1</v>
      </c>
      <c r="K89" s="140">
        <v>1</v>
      </c>
      <c r="L89" s="228">
        <v>1</v>
      </c>
    </row>
    <row r="90" spans="1:12" ht="16.5" customHeight="1" x14ac:dyDescent="0.35">
      <c r="A90" s="539" t="s">
        <v>170</v>
      </c>
      <c r="B90" s="149"/>
      <c r="C90" s="59"/>
      <c r="D90" s="59"/>
      <c r="E90" s="59"/>
      <c r="F90" s="59"/>
      <c r="G90" s="59"/>
      <c r="H90" s="59"/>
      <c r="I90" s="59"/>
      <c r="J90" s="59"/>
      <c r="K90" s="59"/>
      <c r="L90" s="59">
        <f t="shared" si="0"/>
        <v>0</v>
      </c>
    </row>
    <row r="91" spans="1:12" ht="24" x14ac:dyDescent="0.35">
      <c r="A91" s="539" t="s">
        <v>202</v>
      </c>
      <c r="B91" s="148"/>
      <c r="C91" s="140"/>
      <c r="D91" s="140"/>
      <c r="E91" s="140"/>
      <c r="F91" s="140"/>
      <c r="G91" s="140"/>
      <c r="H91" s="140"/>
      <c r="I91" s="140"/>
      <c r="J91" s="140"/>
      <c r="K91" s="140"/>
      <c r="L91" s="228">
        <f t="shared" si="0"/>
        <v>0</v>
      </c>
    </row>
    <row r="92" spans="1:12" ht="26.25" customHeight="1" x14ac:dyDescent="0.35">
      <c r="A92" s="539" t="s">
        <v>177</v>
      </c>
      <c r="B92" s="148"/>
      <c r="C92" s="140"/>
      <c r="D92" s="140">
        <v>2</v>
      </c>
      <c r="E92" s="140">
        <v>1</v>
      </c>
      <c r="F92" s="140"/>
      <c r="G92" s="140"/>
      <c r="H92" s="140"/>
      <c r="I92" s="140"/>
      <c r="J92" s="140">
        <v>2</v>
      </c>
      <c r="K92" s="140">
        <v>1</v>
      </c>
      <c r="L92" s="228">
        <f t="shared" si="0"/>
        <v>6</v>
      </c>
    </row>
    <row r="93" spans="1:12" x14ac:dyDescent="0.35">
      <c r="A93" s="538" t="s">
        <v>176</v>
      </c>
      <c r="B93" s="149"/>
      <c r="C93" s="59"/>
      <c r="D93" s="59">
        <v>10</v>
      </c>
      <c r="E93" s="59">
        <v>5</v>
      </c>
      <c r="F93" s="59"/>
      <c r="G93" s="59"/>
      <c r="H93" s="59"/>
      <c r="I93" s="59"/>
      <c r="J93" s="59"/>
      <c r="K93" s="59">
        <v>1</v>
      </c>
      <c r="L93" s="59">
        <f t="shared" si="0"/>
        <v>16</v>
      </c>
    </row>
    <row r="94" spans="1:12" x14ac:dyDescent="0.35">
      <c r="A94" s="538" t="s">
        <v>605</v>
      </c>
      <c r="B94" s="150">
        <v>7</v>
      </c>
      <c r="C94" s="139">
        <v>13</v>
      </c>
      <c r="D94" s="139">
        <v>114</v>
      </c>
      <c r="E94" s="139">
        <v>84</v>
      </c>
      <c r="F94" s="139">
        <v>16</v>
      </c>
      <c r="G94" s="139">
        <v>1</v>
      </c>
      <c r="H94" s="139">
        <v>5</v>
      </c>
      <c r="I94" s="139">
        <v>7</v>
      </c>
      <c r="J94" s="139">
        <v>24</v>
      </c>
      <c r="K94" s="139">
        <v>21</v>
      </c>
      <c r="L94" s="60">
        <f t="shared" si="0"/>
        <v>292</v>
      </c>
    </row>
    <row r="97" spans="1:8" ht="36.75" customHeight="1" x14ac:dyDescent="0.35">
      <c r="A97" s="55" t="s">
        <v>204</v>
      </c>
      <c r="B97" s="1148" t="s">
        <v>205</v>
      </c>
      <c r="C97" s="1148"/>
      <c r="D97" s="1148" t="s">
        <v>206</v>
      </c>
      <c r="E97" s="1148"/>
      <c r="F97" s="1148" t="s">
        <v>207</v>
      </c>
      <c r="G97" s="1148"/>
      <c r="H97" s="538"/>
    </row>
    <row r="98" spans="1:8" x14ac:dyDescent="0.35">
      <c r="A98" s="56"/>
      <c r="B98" s="540" t="s">
        <v>73</v>
      </c>
      <c r="C98" s="540" t="s">
        <v>74</v>
      </c>
      <c r="D98" s="540" t="s">
        <v>73</v>
      </c>
      <c r="E98" s="540" t="s">
        <v>74</v>
      </c>
      <c r="F98" s="540" t="s">
        <v>73</v>
      </c>
      <c r="G98" s="540" t="s">
        <v>74</v>
      </c>
      <c r="H98" s="541" t="s">
        <v>133</v>
      </c>
    </row>
    <row r="99" spans="1:8" x14ac:dyDescent="0.35">
      <c r="A99" s="538" t="s">
        <v>200</v>
      </c>
      <c r="B99" s="147">
        <v>5</v>
      </c>
      <c r="C99" s="146">
        <v>7</v>
      </c>
      <c r="D99" s="146"/>
      <c r="E99" s="146">
        <v>1</v>
      </c>
      <c r="F99" s="146">
        <v>1</v>
      </c>
      <c r="G99" s="146">
        <v>5</v>
      </c>
      <c r="H99" s="230">
        <f>SUM(B99:G99)</f>
        <v>19</v>
      </c>
    </row>
    <row r="100" spans="1:8" x14ac:dyDescent="0.35">
      <c r="A100" s="539" t="s">
        <v>201</v>
      </c>
      <c r="B100" s="148">
        <v>28</v>
      </c>
      <c r="C100" s="140">
        <v>8</v>
      </c>
      <c r="D100" s="140">
        <v>1</v>
      </c>
      <c r="E100" s="140">
        <v>6</v>
      </c>
      <c r="F100" s="140">
        <v>5</v>
      </c>
      <c r="G100" s="140">
        <v>2</v>
      </c>
      <c r="H100" s="228">
        <f t="shared" ref="H100:H109" si="1">SUM(B100:G100)</f>
        <v>50</v>
      </c>
    </row>
    <row r="101" spans="1:8" x14ac:dyDescent="0.35">
      <c r="A101" s="538" t="s">
        <v>161</v>
      </c>
      <c r="B101" s="149"/>
      <c r="C101" s="59"/>
      <c r="D101" s="59"/>
      <c r="E101" s="59"/>
      <c r="F101" s="59"/>
      <c r="G101" s="59"/>
      <c r="H101" s="59">
        <f t="shared" si="1"/>
        <v>0</v>
      </c>
    </row>
    <row r="102" spans="1:8" x14ac:dyDescent="0.35">
      <c r="A102" s="539" t="s">
        <v>162</v>
      </c>
      <c r="B102" s="148"/>
      <c r="C102" s="140"/>
      <c r="D102" s="140"/>
      <c r="E102" s="140"/>
      <c r="F102" s="140"/>
      <c r="G102" s="140"/>
      <c r="H102" s="228">
        <f t="shared" si="1"/>
        <v>0</v>
      </c>
    </row>
    <row r="103" spans="1:8" x14ac:dyDescent="0.35">
      <c r="A103" s="538" t="s">
        <v>163</v>
      </c>
      <c r="B103" s="149"/>
      <c r="C103" s="59"/>
      <c r="D103" s="59"/>
      <c r="E103" s="59"/>
      <c r="F103" s="59"/>
      <c r="G103" s="59"/>
      <c r="H103" s="59">
        <f t="shared" si="1"/>
        <v>0</v>
      </c>
    </row>
    <row r="104" spans="1:8" x14ac:dyDescent="0.35">
      <c r="A104" s="538" t="s">
        <v>166</v>
      </c>
      <c r="B104" s="148"/>
      <c r="C104" s="140"/>
      <c r="D104" s="140"/>
      <c r="E104" s="140"/>
      <c r="F104" s="140"/>
      <c r="G104" s="140"/>
      <c r="H104" s="228">
        <f t="shared" si="1"/>
        <v>0</v>
      </c>
    </row>
    <row r="105" spans="1:8" ht="15.75" customHeight="1" x14ac:dyDescent="0.35">
      <c r="A105" s="539" t="s">
        <v>170</v>
      </c>
      <c r="B105" s="149"/>
      <c r="C105" s="59"/>
      <c r="D105" s="59"/>
      <c r="E105" s="59"/>
      <c r="F105" s="59">
        <v>1</v>
      </c>
      <c r="G105" s="59"/>
      <c r="H105" s="59">
        <f t="shared" si="1"/>
        <v>1</v>
      </c>
    </row>
    <row r="106" spans="1:8" ht="27" customHeight="1" x14ac:dyDescent="0.35">
      <c r="A106" s="539" t="s">
        <v>202</v>
      </c>
      <c r="B106" s="148"/>
      <c r="C106" s="140"/>
      <c r="D106" s="140"/>
      <c r="E106" s="140"/>
      <c r="F106" s="140"/>
      <c r="G106" s="140"/>
      <c r="H106" s="59">
        <f t="shared" si="1"/>
        <v>0</v>
      </c>
    </row>
    <row r="107" spans="1:8" ht="27" customHeight="1" x14ac:dyDescent="0.35">
      <c r="A107" s="539" t="s">
        <v>173</v>
      </c>
      <c r="B107" s="148"/>
      <c r="C107" s="140">
        <v>1</v>
      </c>
      <c r="D107" s="140"/>
      <c r="E107" s="140"/>
      <c r="F107" s="140"/>
      <c r="G107" s="140"/>
      <c r="H107" s="281">
        <v>1</v>
      </c>
    </row>
    <row r="108" spans="1:8" ht="27" customHeight="1" x14ac:dyDescent="0.35">
      <c r="A108" s="539" t="s">
        <v>372</v>
      </c>
      <c r="B108" s="148"/>
      <c r="C108" s="140"/>
      <c r="D108" s="140"/>
      <c r="E108" s="140"/>
      <c r="F108" s="140"/>
      <c r="G108" s="140"/>
      <c r="H108" s="59">
        <f t="shared" si="1"/>
        <v>0</v>
      </c>
    </row>
    <row r="109" spans="1:8" x14ac:dyDescent="0.35">
      <c r="A109" s="538" t="s">
        <v>176</v>
      </c>
      <c r="B109" s="149"/>
      <c r="C109" s="59"/>
      <c r="D109" s="59"/>
      <c r="E109" s="59"/>
      <c r="F109" s="59"/>
      <c r="G109" s="59"/>
      <c r="H109" s="59">
        <f t="shared" si="1"/>
        <v>0</v>
      </c>
    </row>
    <row r="110" spans="1:8" x14ac:dyDescent="0.35">
      <c r="A110" s="538" t="s">
        <v>605</v>
      </c>
      <c r="B110" s="150">
        <f>SUM(B99:B109)</f>
        <v>33</v>
      </c>
      <c r="C110" s="139">
        <f t="shared" ref="C110:H110" si="2">SUM(C99:C109)</f>
        <v>16</v>
      </c>
      <c r="D110" s="139">
        <f t="shared" si="2"/>
        <v>1</v>
      </c>
      <c r="E110" s="139">
        <f t="shared" si="2"/>
        <v>7</v>
      </c>
      <c r="F110" s="139">
        <f t="shared" si="2"/>
        <v>7</v>
      </c>
      <c r="G110" s="139">
        <f t="shared" si="2"/>
        <v>7</v>
      </c>
      <c r="H110" s="139">
        <f t="shared" si="2"/>
        <v>71</v>
      </c>
    </row>
    <row r="112" spans="1:8" ht="15" customHeight="1" x14ac:dyDescent="0.35"/>
    <row r="113" spans="1:6" ht="12" customHeight="1" x14ac:dyDescent="0.35">
      <c r="A113" s="65" t="s">
        <v>451</v>
      </c>
    </row>
    <row r="114" spans="1:6" ht="12" customHeight="1" x14ac:dyDescent="0.35">
      <c r="A114" s="65" t="s">
        <v>452</v>
      </c>
    </row>
    <row r="115" spans="1:6" ht="16.5" customHeight="1" x14ac:dyDescent="0.35"/>
    <row r="116" spans="1:6" ht="18.75" customHeight="1" x14ac:dyDescent="0.35"/>
    <row r="117" spans="1:6" x14ac:dyDescent="0.35">
      <c r="A117" s="16" t="s">
        <v>1015</v>
      </c>
    </row>
    <row r="119" spans="1:6" x14ac:dyDescent="0.35">
      <c r="B119" s="335" t="s">
        <v>73</v>
      </c>
      <c r="C119" s="335" t="s">
        <v>74</v>
      </c>
      <c r="D119" s="335" t="s">
        <v>94</v>
      </c>
    </row>
    <row r="120" spans="1:6" x14ac:dyDescent="0.35">
      <c r="A120" s="321" t="s">
        <v>159</v>
      </c>
      <c r="B120" s="555"/>
      <c r="C120" s="556">
        <v>2</v>
      </c>
      <c r="D120" s="556">
        <v>2</v>
      </c>
    </row>
    <row r="121" spans="1:6" x14ac:dyDescent="0.35">
      <c r="A121" s="321" t="s">
        <v>161</v>
      </c>
      <c r="B121" s="557">
        <v>9</v>
      </c>
      <c r="C121" s="59"/>
      <c r="D121" s="59">
        <v>9</v>
      </c>
    </row>
    <row r="122" spans="1:6" x14ac:dyDescent="0.35">
      <c r="A122" s="321" t="s">
        <v>163</v>
      </c>
      <c r="B122" s="558">
        <v>19</v>
      </c>
      <c r="C122" s="508">
        <v>5</v>
      </c>
      <c r="D122" s="508">
        <v>24</v>
      </c>
    </row>
    <row r="123" spans="1:6" x14ac:dyDescent="0.35">
      <c r="A123" s="321" t="s">
        <v>164</v>
      </c>
      <c r="B123" s="557">
        <v>1</v>
      </c>
      <c r="C123" s="59">
        <v>3</v>
      </c>
      <c r="D123" s="59">
        <v>4</v>
      </c>
    </row>
    <row r="124" spans="1:6" x14ac:dyDescent="0.35">
      <c r="A124" s="321" t="s">
        <v>165</v>
      </c>
      <c r="B124" s="558">
        <v>4</v>
      </c>
      <c r="C124" s="508">
        <v>1</v>
      </c>
      <c r="D124" s="508">
        <v>5</v>
      </c>
    </row>
    <row r="125" spans="1:6" x14ac:dyDescent="0.35">
      <c r="A125" s="321" t="s">
        <v>166</v>
      </c>
      <c r="B125" s="557"/>
      <c r="C125" s="59">
        <v>1</v>
      </c>
      <c r="D125" s="59">
        <v>1</v>
      </c>
    </row>
    <row r="126" spans="1:6" x14ac:dyDescent="0.35">
      <c r="A126" s="321" t="s">
        <v>167</v>
      </c>
      <c r="B126" s="558">
        <v>2</v>
      </c>
      <c r="C126" s="508">
        <v>1</v>
      </c>
      <c r="D126" s="508">
        <v>3</v>
      </c>
    </row>
    <row r="127" spans="1:6" x14ac:dyDescent="0.35">
      <c r="A127" s="321" t="s">
        <v>238</v>
      </c>
      <c r="B127" s="557">
        <v>2</v>
      </c>
      <c r="C127" s="59">
        <v>4</v>
      </c>
      <c r="D127" s="59">
        <v>6</v>
      </c>
      <c r="F127" s="291"/>
    </row>
    <row r="128" spans="1:6" x14ac:dyDescent="0.35">
      <c r="A128" s="321" t="s">
        <v>168</v>
      </c>
      <c r="B128" s="557">
        <v>18</v>
      </c>
      <c r="C128" s="508">
        <v>5</v>
      </c>
      <c r="D128" s="508">
        <v>23</v>
      </c>
    </row>
    <row r="129" spans="1:8" x14ac:dyDescent="0.35">
      <c r="A129" s="321" t="s">
        <v>169</v>
      </c>
      <c r="B129" s="557"/>
      <c r="C129" s="508"/>
      <c r="D129" s="508">
        <v>0</v>
      </c>
    </row>
    <row r="130" spans="1:8" ht="27" customHeight="1" x14ac:dyDescent="0.35">
      <c r="A130" s="321" t="s">
        <v>170</v>
      </c>
      <c r="B130" s="558">
        <v>15</v>
      </c>
      <c r="C130" s="508">
        <v>11</v>
      </c>
      <c r="D130" s="508">
        <v>26</v>
      </c>
    </row>
    <row r="131" spans="1:8" x14ac:dyDescent="0.35">
      <c r="A131" s="321" t="s">
        <v>171</v>
      </c>
      <c r="B131" s="557"/>
      <c r="C131" s="59"/>
      <c r="D131" s="59">
        <v>0</v>
      </c>
    </row>
    <row r="132" spans="1:8" x14ac:dyDescent="0.35">
      <c r="A132" s="321" t="s">
        <v>172</v>
      </c>
      <c r="B132" s="557"/>
      <c r="C132" s="59"/>
      <c r="D132" s="59">
        <v>0</v>
      </c>
    </row>
    <row r="133" spans="1:8" ht="25.5" customHeight="1" x14ac:dyDescent="0.35">
      <c r="A133" s="321" t="s">
        <v>173</v>
      </c>
      <c r="B133" s="557">
        <v>2</v>
      </c>
      <c r="C133" s="508"/>
      <c r="D133" s="508">
        <v>2</v>
      </c>
    </row>
    <row r="134" spans="1:8" ht="27" customHeight="1" x14ac:dyDescent="0.35">
      <c r="A134" s="321" t="s">
        <v>372</v>
      </c>
      <c r="B134" s="558">
        <v>3</v>
      </c>
      <c r="C134" s="508">
        <v>2</v>
      </c>
      <c r="D134" s="508">
        <v>5</v>
      </c>
    </row>
    <row r="135" spans="1:8" x14ac:dyDescent="0.35">
      <c r="A135" s="321" t="s">
        <v>174</v>
      </c>
      <c r="B135" s="411">
        <v>4</v>
      </c>
      <c r="C135" s="30">
        <v>1</v>
      </c>
      <c r="D135" s="30">
        <v>5</v>
      </c>
    </row>
    <row r="136" spans="1:8" x14ac:dyDescent="0.35">
      <c r="A136" s="321" t="s">
        <v>175</v>
      </c>
      <c r="B136" s="559"/>
      <c r="C136" s="32"/>
      <c r="D136" s="32">
        <v>0</v>
      </c>
    </row>
    <row r="137" spans="1:8" x14ac:dyDescent="0.35">
      <c r="A137" s="321" t="s">
        <v>606</v>
      </c>
      <c r="B137" s="530">
        <f>SUM(B120:B136)</f>
        <v>79</v>
      </c>
      <c r="C137" s="36">
        <f>SUM(C120:C136)</f>
        <v>36</v>
      </c>
      <c r="D137" s="36">
        <v>115</v>
      </c>
    </row>
    <row r="143" spans="1:8" ht="60" customHeight="1" x14ac:dyDescent="0.35">
      <c r="A143" s="33" t="s">
        <v>448</v>
      </c>
      <c r="B143" s="507" t="s">
        <v>233</v>
      </c>
      <c r="C143" s="321" t="s">
        <v>325</v>
      </c>
      <c r="D143" s="321" t="s">
        <v>325</v>
      </c>
      <c r="E143" s="321" t="s">
        <v>326</v>
      </c>
      <c r="F143" s="321" t="s">
        <v>1016</v>
      </c>
      <c r="G143" s="321" t="s">
        <v>1017</v>
      </c>
      <c r="H143" s="1144" t="s">
        <v>75</v>
      </c>
    </row>
    <row r="144" spans="1:8" x14ac:dyDescent="0.35">
      <c r="A144" s="39"/>
      <c r="B144" s="335" t="s">
        <v>73</v>
      </c>
      <c r="C144" s="335" t="s">
        <v>73</v>
      </c>
      <c r="D144" s="335" t="s">
        <v>74</v>
      </c>
      <c r="E144" s="335" t="s">
        <v>74</v>
      </c>
      <c r="F144" s="335" t="s">
        <v>74</v>
      </c>
      <c r="G144" s="335" t="s">
        <v>74</v>
      </c>
      <c r="H144" s="1144"/>
    </row>
    <row r="145" spans="1:8" x14ac:dyDescent="0.35">
      <c r="A145" s="321" t="s">
        <v>159</v>
      </c>
      <c r="B145" s="144"/>
      <c r="C145" s="37"/>
      <c r="D145" s="37"/>
      <c r="E145" s="37"/>
      <c r="F145" s="37"/>
      <c r="G145" s="37"/>
      <c r="H145" s="71">
        <v>0</v>
      </c>
    </row>
    <row r="146" spans="1:8" x14ac:dyDescent="0.35">
      <c r="A146" s="321" t="s">
        <v>161</v>
      </c>
      <c r="B146" s="142"/>
      <c r="C146" s="30"/>
      <c r="D146" s="30"/>
      <c r="E146" s="30"/>
      <c r="F146" s="30"/>
      <c r="G146" s="30"/>
      <c r="H146" s="30">
        <v>0</v>
      </c>
    </row>
    <row r="147" spans="1:8" x14ac:dyDescent="0.35">
      <c r="A147" s="321" t="s">
        <v>163</v>
      </c>
      <c r="B147" s="141"/>
      <c r="C147" s="29"/>
      <c r="D147" s="29"/>
      <c r="E147" s="29"/>
      <c r="F147" s="29"/>
      <c r="G147" s="29"/>
      <c r="H147" s="29">
        <v>0</v>
      </c>
    </row>
    <row r="148" spans="1:8" ht="24" x14ac:dyDescent="0.35">
      <c r="A148" s="321" t="s">
        <v>444</v>
      </c>
      <c r="B148" s="141">
        <v>1</v>
      </c>
      <c r="C148" s="29"/>
      <c r="D148" s="29"/>
      <c r="E148" s="29"/>
      <c r="F148" s="29"/>
      <c r="G148" s="29"/>
      <c r="H148" s="29">
        <v>1</v>
      </c>
    </row>
    <row r="149" spans="1:8" x14ac:dyDescent="0.35">
      <c r="A149" s="321" t="s">
        <v>238</v>
      </c>
      <c r="B149" s="141"/>
      <c r="C149" s="29">
        <v>1</v>
      </c>
      <c r="D149" s="29">
        <v>1</v>
      </c>
      <c r="E149" s="29">
        <v>1</v>
      </c>
      <c r="F149" s="29">
        <v>1</v>
      </c>
      <c r="G149" s="29">
        <v>1</v>
      </c>
      <c r="H149" s="29">
        <v>5</v>
      </c>
    </row>
    <row r="150" spans="1:8" x14ac:dyDescent="0.35">
      <c r="A150" s="321" t="s">
        <v>169</v>
      </c>
      <c r="B150" s="141"/>
      <c r="C150" s="29"/>
      <c r="D150" s="29"/>
      <c r="E150" s="29"/>
      <c r="F150" s="29"/>
      <c r="G150" s="29"/>
      <c r="H150" s="29">
        <v>0</v>
      </c>
    </row>
    <row r="151" spans="1:8" ht="16.5" customHeight="1" x14ac:dyDescent="0.35">
      <c r="A151" s="321" t="s">
        <v>170</v>
      </c>
      <c r="B151" s="142"/>
      <c r="C151" s="30"/>
      <c r="D151" s="30"/>
      <c r="E151" s="30"/>
      <c r="F151" s="30"/>
      <c r="G151" s="30"/>
      <c r="H151" s="30">
        <v>0</v>
      </c>
    </row>
    <row r="152" spans="1:8" x14ac:dyDescent="0.35">
      <c r="A152" s="321" t="s">
        <v>174</v>
      </c>
      <c r="B152" s="142"/>
      <c r="C152" s="30"/>
      <c r="D152" s="30"/>
      <c r="E152" s="30"/>
      <c r="F152" s="30"/>
      <c r="G152" s="30"/>
      <c r="H152" s="30">
        <v>0</v>
      </c>
    </row>
    <row r="153" spans="1:8" x14ac:dyDescent="0.35">
      <c r="A153" s="334" t="s">
        <v>75</v>
      </c>
      <c r="B153" s="145">
        <f t="shared" ref="B153:G153" si="3">SUM(B145:B152)</f>
        <v>1</v>
      </c>
      <c r="C153" s="36">
        <f t="shared" si="3"/>
        <v>1</v>
      </c>
      <c r="D153" s="36">
        <f t="shared" si="3"/>
        <v>1</v>
      </c>
      <c r="E153" s="36">
        <f t="shared" si="3"/>
        <v>1</v>
      </c>
      <c r="F153" s="36">
        <f t="shared" si="3"/>
        <v>1</v>
      </c>
      <c r="G153" s="36">
        <f t="shared" si="3"/>
        <v>1</v>
      </c>
      <c r="H153" s="36">
        <v>6</v>
      </c>
    </row>
    <row r="155" spans="1:8" x14ac:dyDescent="0.35">
      <c r="A155" s="65" t="s">
        <v>607</v>
      </c>
    </row>
    <row r="156" spans="1:8" ht="22.5" customHeight="1" x14ac:dyDescent="0.35"/>
    <row r="157" spans="1:8" ht="16.5" customHeight="1" x14ac:dyDescent="0.35"/>
    <row r="158" spans="1:8" ht="15.75" customHeight="1" x14ac:dyDescent="0.35"/>
    <row r="159" spans="1:8" ht="15.75" customHeight="1" x14ac:dyDescent="0.4">
      <c r="A159" s="290" t="s">
        <v>1014</v>
      </c>
    </row>
    <row r="160" spans="1:8" ht="15.75" customHeight="1" x14ac:dyDescent="0.35"/>
    <row r="161" spans="1:10" x14ac:dyDescent="0.35">
      <c r="A161" s="52" t="s">
        <v>1075</v>
      </c>
      <c r="B161" s="1150" t="s">
        <v>179</v>
      </c>
      <c r="C161" s="1150"/>
      <c r="D161" s="1150"/>
      <c r="E161" s="1150"/>
      <c r="F161" s="1150"/>
      <c r="G161" s="1150"/>
      <c r="H161" s="1144" t="s">
        <v>75</v>
      </c>
      <c r="J161" s="292"/>
    </row>
    <row r="162" spans="1:10" ht="33.75" customHeight="1" x14ac:dyDescent="0.35">
      <c r="A162" s="39"/>
      <c r="B162" s="1150" t="s">
        <v>316</v>
      </c>
      <c r="C162" s="1150"/>
      <c r="D162" s="1150" t="s">
        <v>182</v>
      </c>
      <c r="E162" s="1150"/>
      <c r="F162" s="1150" t="s">
        <v>183</v>
      </c>
      <c r="G162" s="1150"/>
      <c r="H162" s="1144"/>
      <c r="J162" s="292"/>
    </row>
    <row r="163" spans="1:10" x14ac:dyDescent="0.35">
      <c r="A163" s="39"/>
      <c r="B163" s="335" t="s">
        <v>73</v>
      </c>
      <c r="C163" s="335" t="s">
        <v>74</v>
      </c>
      <c r="D163" s="335" t="s">
        <v>73</v>
      </c>
      <c r="E163" s="335" t="s">
        <v>74</v>
      </c>
      <c r="F163" s="335" t="s">
        <v>73</v>
      </c>
      <c r="G163" s="335" t="s">
        <v>74</v>
      </c>
      <c r="H163" s="1144"/>
      <c r="J163" s="292"/>
    </row>
    <row r="164" spans="1:10" x14ac:dyDescent="0.35">
      <c r="A164" s="334" t="s">
        <v>327</v>
      </c>
      <c r="B164" s="91"/>
      <c r="C164" s="37"/>
      <c r="D164" s="37"/>
      <c r="E164" s="91"/>
      <c r="F164" s="91"/>
      <c r="G164" s="91"/>
      <c r="H164" s="90">
        <v>0</v>
      </c>
    </row>
    <row r="165" spans="1:10" x14ac:dyDescent="0.35">
      <c r="A165" s="334" t="s">
        <v>161</v>
      </c>
      <c r="B165" s="141"/>
      <c r="C165" s="30"/>
      <c r="D165" s="30"/>
      <c r="E165" s="29"/>
      <c r="F165" s="29"/>
      <c r="G165" s="29"/>
      <c r="H165" s="29">
        <v>0</v>
      </c>
    </row>
    <row r="166" spans="1:10" x14ac:dyDescent="0.35">
      <c r="A166" s="334" t="s">
        <v>163</v>
      </c>
      <c r="B166" s="142"/>
      <c r="C166" s="30"/>
      <c r="D166" s="30"/>
      <c r="E166" s="30"/>
      <c r="F166" s="30"/>
      <c r="G166" s="30"/>
      <c r="H166" s="30">
        <v>0</v>
      </c>
    </row>
    <row r="167" spans="1:10" x14ac:dyDescent="0.35">
      <c r="A167" s="334" t="s">
        <v>164</v>
      </c>
      <c r="B167" s="141"/>
      <c r="C167" s="29"/>
      <c r="D167" s="29">
        <v>1</v>
      </c>
      <c r="E167" s="29">
        <v>3</v>
      </c>
      <c r="F167" s="29"/>
      <c r="G167" s="29"/>
      <c r="H167" s="29">
        <v>4</v>
      </c>
    </row>
    <row r="168" spans="1:10" x14ac:dyDescent="0.35">
      <c r="A168" s="334" t="s">
        <v>165</v>
      </c>
      <c r="B168" s="142"/>
      <c r="C168" s="30"/>
      <c r="D168" s="30">
        <v>4</v>
      </c>
      <c r="E168" s="30">
        <v>1</v>
      </c>
      <c r="F168" s="30"/>
      <c r="G168" s="30"/>
      <c r="H168" s="30">
        <v>5</v>
      </c>
    </row>
    <row r="169" spans="1:10" x14ac:dyDescent="0.35">
      <c r="A169" s="321" t="s">
        <v>166</v>
      </c>
      <c r="B169" s="142"/>
      <c r="C169" s="30"/>
      <c r="D169" s="30"/>
      <c r="E169" s="30"/>
      <c r="F169" s="30"/>
      <c r="G169" s="30"/>
      <c r="H169" s="30">
        <v>0</v>
      </c>
    </row>
    <row r="170" spans="1:10" x14ac:dyDescent="0.35">
      <c r="A170" s="334" t="s">
        <v>167</v>
      </c>
      <c r="B170" s="141"/>
      <c r="C170" s="29"/>
      <c r="D170" s="29"/>
      <c r="E170" s="29"/>
      <c r="F170" s="29">
        <v>2</v>
      </c>
      <c r="G170" s="29">
        <v>1</v>
      </c>
      <c r="H170" s="29">
        <v>3</v>
      </c>
    </row>
    <row r="171" spans="1:10" x14ac:dyDescent="0.35">
      <c r="A171" s="334" t="s">
        <v>168</v>
      </c>
      <c r="B171" s="142">
        <v>1</v>
      </c>
      <c r="C171" s="30"/>
      <c r="D171" s="30">
        <v>7</v>
      </c>
      <c r="E171" s="30">
        <v>5</v>
      </c>
      <c r="F171" s="30">
        <v>3</v>
      </c>
      <c r="G171" s="30"/>
      <c r="H171" s="30">
        <v>16</v>
      </c>
    </row>
    <row r="172" spans="1:10" x14ac:dyDescent="0.35">
      <c r="A172" s="334" t="s">
        <v>169</v>
      </c>
      <c r="B172" s="141"/>
      <c r="C172" s="29"/>
      <c r="D172" s="29"/>
      <c r="E172" s="29"/>
      <c r="F172" s="29"/>
      <c r="G172" s="29"/>
      <c r="H172" s="29">
        <v>0</v>
      </c>
    </row>
    <row r="173" spans="1:10" ht="26.25" customHeight="1" x14ac:dyDescent="0.35">
      <c r="A173" s="321" t="s">
        <v>170</v>
      </c>
      <c r="B173" s="142"/>
      <c r="C173" s="30">
        <v>1</v>
      </c>
      <c r="D173" s="30"/>
      <c r="E173" s="30"/>
      <c r="F173" s="30"/>
      <c r="G173" s="30"/>
      <c r="H173" s="30">
        <v>1</v>
      </c>
    </row>
    <row r="174" spans="1:10" x14ac:dyDescent="0.35">
      <c r="A174" s="321" t="s">
        <v>171</v>
      </c>
      <c r="B174" s="141"/>
      <c r="C174" s="29"/>
      <c r="D174" s="29"/>
      <c r="E174" s="29"/>
      <c r="F174" s="29"/>
      <c r="G174" s="29"/>
      <c r="H174" s="29">
        <v>0</v>
      </c>
    </row>
    <row r="175" spans="1:10" x14ac:dyDescent="0.35">
      <c r="A175" s="321" t="s">
        <v>174</v>
      </c>
      <c r="B175" s="142"/>
      <c r="C175" s="30"/>
      <c r="D175" s="30"/>
      <c r="E175" s="30"/>
      <c r="F175" s="30"/>
      <c r="G175" s="30"/>
      <c r="H175" s="30">
        <v>0</v>
      </c>
    </row>
    <row r="176" spans="1:10" ht="24" x14ac:dyDescent="0.35">
      <c r="A176" s="321" t="s">
        <v>373</v>
      </c>
      <c r="B176" s="142"/>
      <c r="C176" s="30"/>
      <c r="D176" s="30"/>
      <c r="E176" s="30">
        <v>1</v>
      </c>
      <c r="F176" s="30"/>
      <c r="G176" s="30"/>
      <c r="H176" s="30">
        <v>1</v>
      </c>
    </row>
    <row r="177" spans="1:12" ht="24" x14ac:dyDescent="0.35">
      <c r="A177" s="321" t="s">
        <v>173</v>
      </c>
      <c r="B177" s="141"/>
      <c r="C177" s="29"/>
      <c r="D177" s="29"/>
      <c r="E177" s="29"/>
      <c r="F177" s="29">
        <v>1</v>
      </c>
      <c r="G177" s="29"/>
      <c r="H177" s="29">
        <v>1</v>
      </c>
    </row>
    <row r="178" spans="1:12" x14ac:dyDescent="0.35">
      <c r="A178" s="334" t="s">
        <v>605</v>
      </c>
      <c r="B178" s="143">
        <f t="shared" ref="B178:G178" si="4">SUM(B164:B177)</f>
        <v>1</v>
      </c>
      <c r="C178" s="83">
        <f t="shared" si="4"/>
        <v>1</v>
      </c>
      <c r="D178" s="83">
        <f t="shared" si="4"/>
        <v>12</v>
      </c>
      <c r="E178" s="83">
        <f t="shared" si="4"/>
        <v>10</v>
      </c>
      <c r="F178" s="83">
        <f t="shared" si="4"/>
        <v>6</v>
      </c>
      <c r="G178" s="83">
        <f t="shared" si="4"/>
        <v>1</v>
      </c>
      <c r="H178" s="98">
        <v>31</v>
      </c>
    </row>
    <row r="182" spans="1:12" x14ac:dyDescent="0.35">
      <c r="A182" s="45" t="s">
        <v>1019</v>
      </c>
      <c r="F182" s="42" t="s">
        <v>382</v>
      </c>
    </row>
    <row r="183" spans="1:12" x14ac:dyDescent="0.35">
      <c r="B183" s="1150" t="s">
        <v>180</v>
      </c>
      <c r="C183" s="1150"/>
      <c r="D183" s="1144" t="s">
        <v>75</v>
      </c>
      <c r="F183" s="1144" t="s">
        <v>181</v>
      </c>
      <c r="G183" s="1144"/>
      <c r="H183" s="1144"/>
      <c r="I183" s="1144"/>
      <c r="J183" s="1144" t="s">
        <v>75</v>
      </c>
      <c r="L183" s="1153" t="s">
        <v>1018</v>
      </c>
    </row>
    <row r="184" spans="1:12" ht="42" customHeight="1" x14ac:dyDescent="0.35">
      <c r="B184" s="1150" t="s">
        <v>184</v>
      </c>
      <c r="C184" s="1150"/>
      <c r="D184" s="1144"/>
      <c r="F184" s="1150" t="s">
        <v>185</v>
      </c>
      <c r="G184" s="1150"/>
      <c r="H184" s="1149" t="s">
        <v>186</v>
      </c>
      <c r="I184" s="1149"/>
      <c r="J184" s="1144"/>
      <c r="L184" s="1153"/>
    </row>
    <row r="185" spans="1:12" x14ac:dyDescent="0.35">
      <c r="B185" s="335" t="s">
        <v>73</v>
      </c>
      <c r="C185" s="335" t="s">
        <v>74</v>
      </c>
      <c r="D185" s="1144"/>
      <c r="F185" s="335" t="s">
        <v>73</v>
      </c>
      <c r="G185" s="335" t="s">
        <v>74</v>
      </c>
      <c r="H185" s="335" t="s">
        <v>73</v>
      </c>
      <c r="I185" s="335" t="s">
        <v>74</v>
      </c>
      <c r="J185" s="1144"/>
      <c r="L185" s="1153"/>
    </row>
    <row r="186" spans="1:12" x14ac:dyDescent="0.35">
      <c r="A186" s="334" t="s">
        <v>327</v>
      </c>
      <c r="B186" s="564"/>
      <c r="C186" s="561">
        <v>1</v>
      </c>
      <c r="D186" s="561">
        <v>1</v>
      </c>
      <c r="F186" s="560"/>
      <c r="G186" s="561">
        <v>1</v>
      </c>
      <c r="H186" s="562"/>
      <c r="I186" s="562"/>
      <c r="J186" s="561">
        <v>1</v>
      </c>
      <c r="L186" s="561">
        <v>2</v>
      </c>
    </row>
    <row r="187" spans="1:12" x14ac:dyDescent="0.35">
      <c r="A187" s="334" t="s">
        <v>161</v>
      </c>
      <c r="B187" s="413">
        <v>9</v>
      </c>
      <c r="C187" s="29"/>
      <c r="D187" s="29">
        <v>9</v>
      </c>
      <c r="F187" s="29"/>
      <c r="G187" s="29"/>
      <c r="H187" s="29"/>
      <c r="I187" s="29"/>
      <c r="J187" s="29">
        <v>0</v>
      </c>
      <c r="L187" s="29">
        <v>9</v>
      </c>
    </row>
    <row r="188" spans="1:12" x14ac:dyDescent="0.35">
      <c r="A188" s="334" t="s">
        <v>163</v>
      </c>
      <c r="B188" s="411">
        <v>4</v>
      </c>
      <c r="C188" s="30">
        <v>1</v>
      </c>
      <c r="D188" s="30">
        <v>5</v>
      </c>
      <c r="F188" s="30">
        <v>13</v>
      </c>
      <c r="G188" s="30">
        <v>2</v>
      </c>
      <c r="H188" s="30">
        <v>2</v>
      </c>
      <c r="I188" s="30">
        <v>2</v>
      </c>
      <c r="J188" s="30">
        <v>19</v>
      </c>
      <c r="L188" s="30">
        <v>24</v>
      </c>
    </row>
    <row r="189" spans="1:12" x14ac:dyDescent="0.35">
      <c r="A189" s="334" t="s">
        <v>164</v>
      </c>
      <c r="B189" s="413"/>
      <c r="C189" s="29"/>
      <c r="D189" s="29">
        <v>0</v>
      </c>
      <c r="F189" s="29"/>
      <c r="G189" s="29"/>
      <c r="H189" s="29"/>
      <c r="I189" s="29"/>
      <c r="J189" s="29">
        <v>0</v>
      </c>
      <c r="L189" s="29">
        <v>4</v>
      </c>
    </row>
    <row r="190" spans="1:12" x14ac:dyDescent="0.35">
      <c r="A190" s="334" t="s">
        <v>165</v>
      </c>
      <c r="B190" s="142"/>
      <c r="C190" s="30"/>
      <c r="D190" s="30">
        <v>0</v>
      </c>
      <c r="F190" s="30"/>
      <c r="G190" s="30"/>
      <c r="H190" s="30"/>
      <c r="I190" s="30"/>
      <c r="J190" s="30">
        <v>0</v>
      </c>
      <c r="L190" s="30">
        <v>5</v>
      </c>
    </row>
    <row r="191" spans="1:12" x14ac:dyDescent="0.35">
      <c r="A191" s="321" t="s">
        <v>166</v>
      </c>
      <c r="B191" s="142"/>
      <c r="C191" s="30">
        <v>1</v>
      </c>
      <c r="D191" s="30">
        <v>1</v>
      </c>
      <c r="F191" s="30"/>
      <c r="G191" s="30"/>
      <c r="H191" s="30"/>
      <c r="I191" s="30"/>
      <c r="J191" s="30">
        <v>0</v>
      </c>
      <c r="L191" s="30">
        <v>1</v>
      </c>
    </row>
    <row r="192" spans="1:12" x14ac:dyDescent="0.35">
      <c r="A192" s="334" t="s">
        <v>167</v>
      </c>
      <c r="B192" s="141"/>
      <c r="C192" s="29"/>
      <c r="D192" s="29">
        <v>0</v>
      </c>
      <c r="F192" s="29"/>
      <c r="G192" s="29"/>
      <c r="H192" s="29"/>
      <c r="I192" s="29"/>
      <c r="J192" s="29">
        <v>0</v>
      </c>
      <c r="L192" s="29">
        <v>3</v>
      </c>
    </row>
    <row r="193" spans="1:12" x14ac:dyDescent="0.35">
      <c r="A193" s="334" t="s">
        <v>168</v>
      </c>
      <c r="B193" s="142">
        <v>2</v>
      </c>
      <c r="C193" s="30"/>
      <c r="D193" s="30">
        <v>2</v>
      </c>
      <c r="F193" s="30">
        <v>4</v>
      </c>
      <c r="G193" s="30"/>
      <c r="H193" s="30">
        <v>1</v>
      </c>
      <c r="I193" s="30"/>
      <c r="J193" s="30">
        <v>5</v>
      </c>
      <c r="L193" s="30">
        <v>23</v>
      </c>
    </row>
    <row r="194" spans="1:12" x14ac:dyDescent="0.35">
      <c r="A194" s="334" t="s">
        <v>169</v>
      </c>
      <c r="B194" s="141"/>
      <c r="C194" s="29"/>
      <c r="D194" s="29">
        <v>0</v>
      </c>
      <c r="F194" s="29"/>
      <c r="G194" s="29"/>
      <c r="H194" s="29"/>
      <c r="I194" s="29"/>
      <c r="J194" s="29">
        <v>0</v>
      </c>
      <c r="L194" s="29">
        <v>1</v>
      </c>
    </row>
    <row r="195" spans="1:12" x14ac:dyDescent="0.35">
      <c r="A195" s="321" t="s">
        <v>170</v>
      </c>
      <c r="B195" s="142"/>
      <c r="C195" s="30"/>
      <c r="D195" s="30">
        <v>0</v>
      </c>
      <c r="F195" s="30"/>
      <c r="G195" s="30"/>
      <c r="H195" s="30">
        <v>15</v>
      </c>
      <c r="I195" s="30">
        <v>10</v>
      </c>
      <c r="J195" s="30">
        <v>25</v>
      </c>
      <c r="L195" s="30">
        <v>25</v>
      </c>
    </row>
    <row r="196" spans="1:12" x14ac:dyDescent="0.35">
      <c r="A196" s="321" t="s">
        <v>171</v>
      </c>
      <c r="B196" s="141"/>
      <c r="C196" s="29"/>
      <c r="D196" s="29">
        <v>0</v>
      </c>
      <c r="F196" s="29"/>
      <c r="G196" s="29"/>
      <c r="H196" s="29"/>
      <c r="I196" s="29"/>
      <c r="J196" s="29">
        <v>0</v>
      </c>
      <c r="L196" s="29">
        <v>0</v>
      </c>
    </row>
    <row r="197" spans="1:12" x14ac:dyDescent="0.35">
      <c r="A197" s="321" t="s">
        <v>174</v>
      </c>
      <c r="B197" s="142"/>
      <c r="C197" s="30"/>
      <c r="D197" s="30">
        <v>0</v>
      </c>
      <c r="F197" s="30">
        <v>1</v>
      </c>
      <c r="G197" s="30"/>
      <c r="H197" s="30">
        <v>3</v>
      </c>
      <c r="I197" s="30">
        <v>1</v>
      </c>
      <c r="J197" s="30">
        <v>5</v>
      </c>
      <c r="L197" s="30">
        <v>5</v>
      </c>
    </row>
    <row r="198" spans="1:12" ht="24" x14ac:dyDescent="0.35">
      <c r="A198" s="321" t="s">
        <v>177</v>
      </c>
      <c r="B198" s="142"/>
      <c r="C198" s="30"/>
      <c r="D198" s="30">
        <v>0</v>
      </c>
      <c r="F198" s="30">
        <v>2</v>
      </c>
      <c r="G198" s="30">
        <v>1</v>
      </c>
      <c r="H198" s="30"/>
      <c r="I198" s="30">
        <v>1</v>
      </c>
      <c r="J198" s="30">
        <v>4</v>
      </c>
      <c r="L198" s="30">
        <v>5</v>
      </c>
    </row>
    <row r="199" spans="1:12" ht="24" x14ac:dyDescent="0.35">
      <c r="A199" s="321" t="s">
        <v>173</v>
      </c>
      <c r="B199" s="141"/>
      <c r="C199" s="29"/>
      <c r="D199" s="29">
        <v>0</v>
      </c>
      <c r="F199" s="563">
        <v>1</v>
      </c>
      <c r="G199" s="563"/>
      <c r="H199" s="563"/>
      <c r="I199" s="563"/>
      <c r="J199" s="563">
        <v>1</v>
      </c>
      <c r="L199" s="29">
        <v>2</v>
      </c>
    </row>
    <row r="200" spans="1:12" x14ac:dyDescent="0.35">
      <c r="A200" s="334" t="s">
        <v>605</v>
      </c>
      <c r="B200" s="143">
        <f>SUM(B186:B199)</f>
        <v>15</v>
      </c>
      <c r="C200" s="83">
        <f>SUM(C186:C199)</f>
        <v>3</v>
      </c>
      <c r="D200" s="98">
        <v>18</v>
      </c>
      <c r="F200" s="143">
        <f>SUM(F186:F199)</f>
        <v>21</v>
      </c>
      <c r="G200" s="98">
        <v>14</v>
      </c>
      <c r="H200" s="83">
        <f>SUM(H186:H199)</f>
        <v>21</v>
      </c>
      <c r="I200" s="83">
        <f>SUM(I186:I199)</f>
        <v>14</v>
      </c>
      <c r="J200" s="98">
        <v>60</v>
      </c>
      <c r="L200" s="98">
        <v>109</v>
      </c>
    </row>
    <row r="205" spans="1:12" x14ac:dyDescent="0.35">
      <c r="A205" s="42" t="s">
        <v>315</v>
      </c>
    </row>
    <row r="206" spans="1:12" ht="39.75" customHeight="1" x14ac:dyDescent="0.35">
      <c r="A206" s="39"/>
      <c r="B206" s="1150" t="s">
        <v>253</v>
      </c>
      <c r="C206" s="1150"/>
      <c r="D206" s="1149" t="s">
        <v>252</v>
      </c>
      <c r="E206" s="1149"/>
      <c r="F206" s="1149" t="s">
        <v>371</v>
      </c>
      <c r="G206" s="1149"/>
      <c r="H206" s="1144" t="s">
        <v>75</v>
      </c>
      <c r="I206" s="39"/>
      <c r="J206" s="39"/>
    </row>
    <row r="207" spans="1:12" x14ac:dyDescent="0.35">
      <c r="A207" s="39"/>
      <c r="B207" s="542" t="s">
        <v>73</v>
      </c>
      <c r="C207" s="542" t="s">
        <v>74</v>
      </c>
      <c r="D207" s="542" t="s">
        <v>73</v>
      </c>
      <c r="E207" s="542" t="s">
        <v>74</v>
      </c>
      <c r="F207" s="542" t="s">
        <v>73</v>
      </c>
      <c r="G207" s="542" t="s">
        <v>74</v>
      </c>
      <c r="H207" s="1144"/>
      <c r="I207" s="39"/>
      <c r="J207" s="62"/>
    </row>
    <row r="208" spans="1:12" x14ac:dyDescent="0.35">
      <c r="A208" s="334" t="s">
        <v>163</v>
      </c>
      <c r="B208" s="144"/>
      <c r="C208" s="37">
        <v>4</v>
      </c>
      <c r="D208" s="37"/>
      <c r="E208" s="37">
        <v>2</v>
      </c>
      <c r="F208" s="37">
        <v>10</v>
      </c>
      <c r="G208" s="37">
        <v>8</v>
      </c>
      <c r="H208" s="37">
        <v>24</v>
      </c>
      <c r="I208" s="39"/>
      <c r="J208" s="39"/>
    </row>
    <row r="209" spans="1:10" x14ac:dyDescent="0.35">
      <c r="A209" s="334" t="s">
        <v>254</v>
      </c>
      <c r="B209" s="144"/>
      <c r="C209" s="37"/>
      <c r="D209" s="37">
        <v>1</v>
      </c>
      <c r="E209" s="37"/>
      <c r="F209" s="37"/>
      <c r="G209" s="37"/>
      <c r="H209" s="37">
        <v>1</v>
      </c>
      <c r="I209" s="39"/>
      <c r="J209" s="39"/>
    </row>
    <row r="210" spans="1:10" x14ac:dyDescent="0.35">
      <c r="A210" s="334" t="s">
        <v>606</v>
      </c>
      <c r="B210" s="145">
        <v>0</v>
      </c>
      <c r="C210" s="36">
        <v>4</v>
      </c>
      <c r="D210" s="36">
        <v>1</v>
      </c>
      <c r="E210" s="36">
        <v>2</v>
      </c>
      <c r="F210" s="36">
        <v>10</v>
      </c>
      <c r="G210" s="36">
        <v>8</v>
      </c>
      <c r="H210" s="36">
        <v>25</v>
      </c>
      <c r="I210" s="39"/>
      <c r="J210" s="39"/>
    </row>
    <row r="211" spans="1:10" x14ac:dyDescent="0.35">
      <c r="A211" s="39"/>
      <c r="B211" s="39"/>
      <c r="C211" s="39"/>
      <c r="D211" s="39"/>
      <c r="E211" s="39"/>
    </row>
    <row r="214" spans="1:10" ht="28.5" customHeight="1" x14ac:dyDescent="0.35">
      <c r="A214" s="84" t="s">
        <v>332</v>
      </c>
      <c r="B214" s="1145" t="s">
        <v>447</v>
      </c>
      <c r="C214" s="1145"/>
      <c r="D214" s="1146" t="s">
        <v>314</v>
      </c>
      <c r="E214" s="1146"/>
      <c r="F214" s="1147" t="s">
        <v>75</v>
      </c>
    </row>
    <row r="215" spans="1:10" x14ac:dyDescent="0.35">
      <c r="A215" s="39"/>
      <c r="B215" s="320" t="s">
        <v>73</v>
      </c>
      <c r="C215" s="320" t="s">
        <v>74</v>
      </c>
      <c r="D215" s="320" t="s">
        <v>73</v>
      </c>
      <c r="E215" s="320" t="s">
        <v>74</v>
      </c>
      <c r="F215" s="1147"/>
    </row>
    <row r="216" spans="1:10" x14ac:dyDescent="0.35">
      <c r="A216" s="334" t="s">
        <v>161</v>
      </c>
      <c r="B216" s="144">
        <v>7</v>
      </c>
      <c r="C216" s="37">
        <v>2</v>
      </c>
      <c r="D216" s="37">
        <v>9</v>
      </c>
      <c r="E216" s="37">
        <v>1</v>
      </c>
      <c r="F216" s="37">
        <v>19</v>
      </c>
    </row>
    <row r="217" spans="1:10" x14ac:dyDescent="0.35">
      <c r="A217" s="334" t="s">
        <v>163</v>
      </c>
      <c r="B217" s="142">
        <v>4</v>
      </c>
      <c r="C217" s="30">
        <v>1</v>
      </c>
      <c r="D217" s="30"/>
      <c r="E217" s="78"/>
      <c r="F217" s="30">
        <v>5</v>
      </c>
    </row>
    <row r="218" spans="1:10" x14ac:dyDescent="0.35">
      <c r="A218" s="321" t="s">
        <v>166</v>
      </c>
      <c r="B218" s="141"/>
      <c r="C218" s="29"/>
      <c r="D218" s="29"/>
      <c r="E218" s="37"/>
      <c r="F218" s="29">
        <v>0</v>
      </c>
    </row>
    <row r="219" spans="1:10" x14ac:dyDescent="0.35">
      <c r="A219" s="321" t="s">
        <v>168</v>
      </c>
      <c r="B219" s="144"/>
      <c r="C219" s="37"/>
      <c r="D219" s="37"/>
      <c r="E219" s="37"/>
      <c r="F219" s="37">
        <v>0</v>
      </c>
    </row>
    <row r="220" spans="1:10" x14ac:dyDescent="0.35">
      <c r="A220" s="334" t="s">
        <v>75</v>
      </c>
      <c r="B220" s="145">
        <v>11</v>
      </c>
      <c r="C220" s="36">
        <v>3</v>
      </c>
      <c r="D220" s="36">
        <v>9</v>
      </c>
      <c r="E220" s="36">
        <v>1</v>
      </c>
      <c r="F220" s="36">
        <v>24</v>
      </c>
    </row>
    <row r="221" spans="1:10" x14ac:dyDescent="0.35">
      <c r="A221" s="39"/>
      <c r="B221" s="39"/>
      <c r="C221" s="39"/>
      <c r="D221" s="39"/>
      <c r="E221" s="39"/>
    </row>
  </sheetData>
  <mergeCells count="37">
    <mergeCell ref="B206:C206"/>
    <mergeCell ref="D206:E206"/>
    <mergeCell ref="L10:L11"/>
    <mergeCell ref="J16:L16"/>
    <mergeCell ref="J22:J23"/>
    <mergeCell ref="K22:K23"/>
    <mergeCell ref="B61:C61"/>
    <mergeCell ref="D61:E61"/>
    <mergeCell ref="F61:F62"/>
    <mergeCell ref="L183:L185"/>
    <mergeCell ref="H161:H163"/>
    <mergeCell ref="B184:C184"/>
    <mergeCell ref="F184:G184"/>
    <mergeCell ref="H184:I184"/>
    <mergeCell ref="J183:J185"/>
    <mergeCell ref="D183:D185"/>
    <mergeCell ref="B162:C162"/>
    <mergeCell ref="D162:E162"/>
    <mergeCell ref="F162:G162"/>
    <mergeCell ref="F183:I183"/>
    <mergeCell ref="B183:C183"/>
    <mergeCell ref="L81:L82"/>
    <mergeCell ref="H143:H144"/>
    <mergeCell ref="B214:C214"/>
    <mergeCell ref="D214:E214"/>
    <mergeCell ref="H206:H207"/>
    <mergeCell ref="F214:F215"/>
    <mergeCell ref="H81:I81"/>
    <mergeCell ref="J81:K81"/>
    <mergeCell ref="F97:G97"/>
    <mergeCell ref="B81:C81"/>
    <mergeCell ref="D81:E81"/>
    <mergeCell ref="F81:G81"/>
    <mergeCell ref="B97:C97"/>
    <mergeCell ref="D97:E97"/>
    <mergeCell ref="F206:G206"/>
    <mergeCell ref="B161:G161"/>
  </mergeCells>
  <hyperlinks>
    <hyperlink ref="A3" location="Sommaire!A1" display="Retour au sommaire" xr:uid="{00000000-0004-0000-1200-000000000000}"/>
    <hyperlink ref="C3" location="'Sources et champs'!A1" display="Source et champs" xr:uid="{00000000-0004-0000-1200-000001000000}"/>
  </hyperlinks>
  <pageMargins left="0.70866141732283472" right="0.70866141732283472" top="0.74803149606299213" bottom="0.74803149606299213" header="0.31496062992125984" footer="0.31496062992125984"/>
  <pageSetup paperSize="9" scale="53" orientation="portrait" r:id="rId1"/>
  <headerFooter differentFirst="1" scaleWithDoc="0">
    <oddFooter>&amp;R&amp;P/&amp;N</oddFooter>
  </headerFooter>
  <rowBreaks count="2" manualBreakCount="2">
    <brk id="76" max="16383" man="1"/>
    <brk id="157"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M98"/>
  <sheetViews>
    <sheetView showGridLines="0" zoomScaleNormal="100" zoomScaleSheetLayoutView="96" workbookViewId="0">
      <selection activeCell="C3" sqref="C3"/>
    </sheetView>
  </sheetViews>
  <sheetFormatPr baseColWidth="10" defaultRowHeight="14.5" x14ac:dyDescent="0.35"/>
  <cols>
    <col min="1" max="1" width="28.81640625" customWidth="1"/>
    <col min="2" max="2" width="12.453125" customWidth="1"/>
    <col min="3" max="3" width="11.54296875" customWidth="1"/>
    <col min="4" max="4" width="11.26953125" customWidth="1"/>
    <col min="5" max="6" width="10.7265625" customWidth="1"/>
    <col min="7" max="7" width="10.81640625" customWidth="1"/>
    <col min="8" max="8" width="10.54296875" customWidth="1"/>
    <col min="9" max="9" width="11.1796875" customWidth="1"/>
    <col min="10" max="11" width="10.54296875" customWidth="1"/>
    <col min="12" max="12" width="10.1796875" customWidth="1"/>
    <col min="13" max="13" width="10.54296875" customWidth="1"/>
  </cols>
  <sheetData>
    <row r="1" spans="1:13" ht="12" customHeight="1" x14ac:dyDescent="0.35"/>
    <row r="2" spans="1:13" ht="23.25" customHeight="1" x14ac:dyDescent="0.4">
      <c r="A2" s="290" t="s">
        <v>1014</v>
      </c>
    </row>
    <row r="3" spans="1:13" ht="18" customHeight="1" x14ac:dyDescent="0.35">
      <c r="A3" s="3" t="s">
        <v>11</v>
      </c>
      <c r="C3" s="3" t="s">
        <v>1268</v>
      </c>
    </row>
    <row r="4" spans="1:13" ht="17.25" customHeight="1" x14ac:dyDescent="0.35"/>
    <row r="5" spans="1:13" ht="15.5" x14ac:dyDescent="0.35">
      <c r="A5" s="208" t="s">
        <v>376</v>
      </c>
    </row>
    <row r="8" spans="1:13" ht="15.5" x14ac:dyDescent="0.35">
      <c r="A8" s="236"/>
      <c r="B8" s="69" t="s">
        <v>213</v>
      </c>
      <c r="C8" s="64"/>
      <c r="D8" s="64"/>
      <c r="E8" s="64"/>
      <c r="F8" s="236"/>
      <c r="G8" s="236"/>
      <c r="H8" s="236"/>
      <c r="I8" s="236"/>
      <c r="J8" s="236"/>
      <c r="K8" s="236"/>
      <c r="L8" s="236"/>
    </row>
    <row r="9" spans="1:13" x14ac:dyDescent="0.35">
      <c r="A9" s="236"/>
      <c r="B9" s="236"/>
      <c r="C9" s="236"/>
      <c r="D9" s="236"/>
      <c r="E9" s="236"/>
      <c r="F9" s="236"/>
      <c r="G9" s="236"/>
      <c r="H9" s="236"/>
      <c r="I9" s="236"/>
      <c r="J9" s="236"/>
      <c r="K9" s="236"/>
      <c r="L9" s="236"/>
    </row>
    <row r="10" spans="1:13" ht="68.25" customHeight="1" x14ac:dyDescent="0.35">
      <c r="A10" s="219" t="s">
        <v>214</v>
      </c>
      <c r="B10" s="567" t="s">
        <v>76</v>
      </c>
      <c r="C10" s="567" t="s">
        <v>76</v>
      </c>
      <c r="D10" s="510" t="s">
        <v>77</v>
      </c>
      <c r="E10" s="510" t="s">
        <v>77</v>
      </c>
      <c r="F10" s="510" t="s">
        <v>78</v>
      </c>
      <c r="G10" s="510" t="s">
        <v>78</v>
      </c>
      <c r="H10" s="510" t="s">
        <v>79</v>
      </c>
      <c r="I10" s="510" t="s">
        <v>79</v>
      </c>
      <c r="J10" s="510" t="s">
        <v>81</v>
      </c>
      <c r="K10" s="510" t="s">
        <v>81</v>
      </c>
      <c r="L10" s="1154" t="s">
        <v>752</v>
      </c>
      <c r="M10" s="63"/>
    </row>
    <row r="11" spans="1:13" x14ac:dyDescent="0.35">
      <c r="A11" s="236"/>
      <c r="B11" s="522" t="s">
        <v>73</v>
      </c>
      <c r="C11" s="522" t="s">
        <v>74</v>
      </c>
      <c r="D11" s="522" t="s">
        <v>73</v>
      </c>
      <c r="E11" s="522" t="s">
        <v>74</v>
      </c>
      <c r="F11" s="522" t="s">
        <v>73</v>
      </c>
      <c r="G11" s="522" t="s">
        <v>74</v>
      </c>
      <c r="H11" s="522" t="s">
        <v>73</v>
      </c>
      <c r="I11" s="522" t="s">
        <v>74</v>
      </c>
      <c r="J11" s="522" t="s">
        <v>73</v>
      </c>
      <c r="K11" s="522" t="s">
        <v>74</v>
      </c>
      <c r="L11" s="1154"/>
      <c r="M11" s="63"/>
    </row>
    <row r="12" spans="1:13" x14ac:dyDescent="0.35">
      <c r="A12" s="565"/>
      <c r="B12" s="144">
        <v>450</v>
      </c>
      <c r="C12" s="37">
        <v>24</v>
      </c>
      <c r="D12" s="37">
        <v>58</v>
      </c>
      <c r="E12" s="37">
        <v>27</v>
      </c>
      <c r="F12" s="37">
        <v>61</v>
      </c>
      <c r="G12" s="37">
        <v>11</v>
      </c>
      <c r="H12" s="37">
        <v>231</v>
      </c>
      <c r="I12" s="37">
        <v>132</v>
      </c>
      <c r="J12" s="37">
        <v>40</v>
      </c>
      <c r="K12" s="37">
        <v>6</v>
      </c>
      <c r="L12" s="71">
        <v>1040</v>
      </c>
    </row>
    <row r="13" spans="1:13" x14ac:dyDescent="0.35">
      <c r="A13" s="566" t="s">
        <v>75</v>
      </c>
      <c r="B13" s="145">
        <v>450</v>
      </c>
      <c r="C13" s="36">
        <v>24</v>
      </c>
      <c r="D13" s="36">
        <v>58</v>
      </c>
      <c r="E13" s="36">
        <v>27</v>
      </c>
      <c r="F13" s="36">
        <v>61</v>
      </c>
      <c r="G13" s="36">
        <v>11</v>
      </c>
      <c r="H13" s="36">
        <v>231</v>
      </c>
      <c r="I13" s="36">
        <v>132</v>
      </c>
      <c r="J13" s="36">
        <v>40</v>
      </c>
      <c r="K13" s="36">
        <v>6</v>
      </c>
      <c r="L13" s="36">
        <v>1040</v>
      </c>
    </row>
    <row r="16" spans="1:13" x14ac:dyDescent="0.35">
      <c r="L16" s="63"/>
    </row>
    <row r="17" spans="1:13" ht="39" customHeight="1" x14ac:dyDescent="0.35">
      <c r="A17" s="218" t="s">
        <v>333</v>
      </c>
      <c r="B17" s="522" t="s">
        <v>219</v>
      </c>
      <c r="C17" s="522" t="s">
        <v>219</v>
      </c>
      <c r="D17" s="1150" t="s">
        <v>599</v>
      </c>
      <c r="E17" s="1150"/>
      <c r="F17" s="522" t="s">
        <v>223</v>
      </c>
      <c r="G17" s="1150" t="s">
        <v>598</v>
      </c>
      <c r="H17" s="1150"/>
      <c r="I17" s="536" t="s">
        <v>378</v>
      </c>
      <c r="J17" s="1150" t="s">
        <v>379</v>
      </c>
      <c r="K17" s="1150"/>
      <c r="L17" s="1154" t="s">
        <v>752</v>
      </c>
      <c r="M17" s="63"/>
    </row>
    <row r="18" spans="1:13" x14ac:dyDescent="0.35">
      <c r="A18" s="236"/>
      <c r="B18" s="537" t="s">
        <v>73</v>
      </c>
      <c r="C18" s="537" t="s">
        <v>74</v>
      </c>
      <c r="D18" s="537" t="s">
        <v>73</v>
      </c>
      <c r="E18" s="537" t="s">
        <v>74</v>
      </c>
      <c r="F18" s="537" t="s">
        <v>73</v>
      </c>
      <c r="G18" s="537" t="s">
        <v>73</v>
      </c>
      <c r="H18" s="537" t="s">
        <v>74</v>
      </c>
      <c r="I18" s="537" t="s">
        <v>73</v>
      </c>
      <c r="J18" s="537" t="s">
        <v>73</v>
      </c>
      <c r="K18" s="537" t="s">
        <v>74</v>
      </c>
      <c r="L18" s="1154"/>
      <c r="M18" s="63"/>
    </row>
    <row r="19" spans="1:13" x14ac:dyDescent="0.35">
      <c r="A19" s="509" t="s">
        <v>227</v>
      </c>
      <c r="B19" s="144"/>
      <c r="C19" s="37"/>
      <c r="D19" s="37"/>
      <c r="E19" s="37"/>
      <c r="F19" s="37"/>
      <c r="G19" s="37"/>
      <c r="H19" s="37"/>
      <c r="I19" s="37"/>
      <c r="J19" s="37"/>
      <c r="K19" s="37"/>
      <c r="L19" s="37">
        <v>0</v>
      </c>
    </row>
    <row r="20" spans="1:13" ht="32.25" customHeight="1" x14ac:dyDescent="0.35">
      <c r="A20" s="510" t="s">
        <v>226</v>
      </c>
      <c r="B20" s="142"/>
      <c r="C20" s="30"/>
      <c r="D20" s="30"/>
      <c r="E20" s="30"/>
      <c r="F20" s="30"/>
      <c r="G20" s="30"/>
      <c r="H20" s="30"/>
      <c r="I20" s="30"/>
      <c r="J20" s="30"/>
      <c r="K20" s="30"/>
      <c r="L20" s="30">
        <v>0</v>
      </c>
    </row>
    <row r="21" spans="1:13" x14ac:dyDescent="0.35">
      <c r="A21" s="510" t="s">
        <v>161</v>
      </c>
      <c r="B21" s="141"/>
      <c r="C21" s="29"/>
      <c r="D21" s="29"/>
      <c r="E21" s="29"/>
      <c r="F21" s="29"/>
      <c r="G21" s="29"/>
      <c r="H21" s="29"/>
      <c r="I21" s="29"/>
      <c r="J21" s="29"/>
      <c r="K21" s="29"/>
      <c r="L21" s="29">
        <v>0</v>
      </c>
    </row>
    <row r="22" spans="1:13" ht="21.75" customHeight="1" x14ac:dyDescent="0.35">
      <c r="A22" s="510" t="s">
        <v>166</v>
      </c>
      <c r="B22" s="142"/>
      <c r="C22" s="30"/>
      <c r="D22" s="30"/>
      <c r="E22" s="30"/>
      <c r="F22" s="30"/>
      <c r="G22" s="30"/>
      <c r="H22" s="30"/>
      <c r="I22" s="30"/>
      <c r="J22" s="30"/>
      <c r="K22" s="30"/>
      <c r="L22" s="30">
        <v>0</v>
      </c>
    </row>
    <row r="23" spans="1:13" ht="30.75" customHeight="1" x14ac:dyDescent="0.35">
      <c r="A23" s="510" t="s">
        <v>202</v>
      </c>
      <c r="B23" s="141"/>
      <c r="C23" s="29"/>
      <c r="D23" s="29"/>
      <c r="E23" s="29"/>
      <c r="F23" s="29"/>
      <c r="G23" s="29"/>
      <c r="H23" s="29"/>
      <c r="I23" s="29"/>
      <c r="J23" s="29"/>
      <c r="K23" s="29"/>
      <c r="L23" s="29">
        <v>0</v>
      </c>
    </row>
    <row r="24" spans="1:13" ht="23" x14ac:dyDescent="0.35">
      <c r="A24" s="510" t="s">
        <v>656</v>
      </c>
      <c r="B24" s="141">
        <v>105</v>
      </c>
      <c r="C24" s="29">
        <v>71</v>
      </c>
      <c r="D24" s="29">
        <v>2</v>
      </c>
      <c r="E24" s="29">
        <v>1</v>
      </c>
      <c r="F24" s="29">
        <v>2</v>
      </c>
      <c r="G24" s="29">
        <v>37</v>
      </c>
      <c r="H24" s="29">
        <v>12</v>
      </c>
      <c r="I24" s="29">
        <v>1</v>
      </c>
      <c r="J24" s="29">
        <v>8</v>
      </c>
      <c r="K24" s="29">
        <v>4</v>
      </c>
      <c r="L24" s="29">
        <v>243</v>
      </c>
    </row>
    <row r="25" spans="1:13" ht="16.5" customHeight="1" x14ac:dyDescent="0.35">
      <c r="A25" s="510" t="s">
        <v>225</v>
      </c>
      <c r="B25" s="142"/>
      <c r="C25" s="30"/>
      <c r="D25" s="30"/>
      <c r="E25" s="30"/>
      <c r="F25" s="30"/>
      <c r="G25" s="30">
        <v>11</v>
      </c>
      <c r="H25" s="30">
        <v>5</v>
      </c>
      <c r="I25" s="30"/>
      <c r="J25" s="30"/>
      <c r="K25" s="30"/>
      <c r="L25" s="30">
        <v>16</v>
      </c>
    </row>
    <row r="26" spans="1:13" x14ac:dyDescent="0.35">
      <c r="A26" s="334" t="s">
        <v>75</v>
      </c>
      <c r="B26" s="145">
        <v>105</v>
      </c>
      <c r="C26" s="36">
        <v>71</v>
      </c>
      <c r="D26" s="36">
        <v>2</v>
      </c>
      <c r="E26" s="36">
        <v>1</v>
      </c>
      <c r="F26" s="36">
        <v>2</v>
      </c>
      <c r="G26" s="36">
        <v>48</v>
      </c>
      <c r="H26" s="36">
        <v>17</v>
      </c>
      <c r="I26" s="36">
        <v>1</v>
      </c>
      <c r="J26" s="36">
        <v>8</v>
      </c>
      <c r="K26" s="36">
        <v>4</v>
      </c>
      <c r="L26" s="36">
        <v>259</v>
      </c>
    </row>
    <row r="29" spans="1:13" ht="35.25" customHeight="1" x14ac:dyDescent="0.35">
      <c r="A29" s="217" t="s">
        <v>334</v>
      </c>
      <c r="B29" s="1149" t="s">
        <v>597</v>
      </c>
      <c r="C29" s="1149"/>
      <c r="D29" s="1149" t="s">
        <v>205</v>
      </c>
      <c r="E29" s="1149"/>
      <c r="F29" s="1149" t="s">
        <v>206</v>
      </c>
      <c r="G29" s="1149"/>
      <c r="H29" s="1149" t="s">
        <v>207</v>
      </c>
      <c r="I29" s="1149"/>
      <c r="J29" s="1154" t="s">
        <v>752</v>
      </c>
    </row>
    <row r="30" spans="1:13" x14ac:dyDescent="0.35">
      <c r="B30" s="542" t="s">
        <v>73</v>
      </c>
      <c r="C30" s="542" t="s">
        <v>74</v>
      </c>
      <c r="D30" s="542" t="s">
        <v>73</v>
      </c>
      <c r="E30" s="542" t="s">
        <v>74</v>
      </c>
      <c r="F30" s="542" t="s">
        <v>73</v>
      </c>
      <c r="G30" s="542" t="s">
        <v>74</v>
      </c>
      <c r="H30" s="542" t="s">
        <v>73</v>
      </c>
      <c r="I30" s="542" t="s">
        <v>74</v>
      </c>
      <c r="J30" s="1154"/>
    </row>
    <row r="31" spans="1:13" ht="17.25" customHeight="1" x14ac:dyDescent="0.35">
      <c r="A31" s="509" t="s">
        <v>227</v>
      </c>
      <c r="B31" s="144"/>
      <c r="C31" s="37"/>
      <c r="D31" s="37">
        <v>16</v>
      </c>
      <c r="E31" s="37">
        <v>8</v>
      </c>
      <c r="F31" s="37"/>
      <c r="G31" s="37">
        <v>2</v>
      </c>
      <c r="H31" s="37">
        <v>3</v>
      </c>
      <c r="I31" s="37">
        <v>1</v>
      </c>
      <c r="J31" s="37">
        <v>30</v>
      </c>
    </row>
    <row r="32" spans="1:13" ht="23" x14ac:dyDescent="0.35">
      <c r="A32" s="510" t="s">
        <v>226</v>
      </c>
      <c r="B32" s="142"/>
      <c r="C32" s="30"/>
      <c r="D32" s="30">
        <v>12</v>
      </c>
      <c r="E32" s="30">
        <v>4</v>
      </c>
      <c r="F32" s="30">
        <v>2</v>
      </c>
      <c r="G32" s="30">
        <v>2</v>
      </c>
      <c r="H32" s="30">
        <v>1</v>
      </c>
      <c r="I32" s="30"/>
      <c r="J32" s="30">
        <v>21</v>
      </c>
    </row>
    <row r="33" spans="1:10" ht="17.25" customHeight="1" x14ac:dyDescent="0.35">
      <c r="A33" s="510" t="s">
        <v>161</v>
      </c>
      <c r="B33" s="141"/>
      <c r="C33" s="29"/>
      <c r="D33" s="29">
        <v>4</v>
      </c>
      <c r="E33" s="29">
        <v>1</v>
      </c>
      <c r="F33" s="29"/>
      <c r="G33" s="29"/>
      <c r="H33" s="29"/>
      <c r="I33" s="29"/>
      <c r="J33" s="29">
        <v>5</v>
      </c>
    </row>
    <row r="34" spans="1:10" ht="21" customHeight="1" x14ac:dyDescent="0.35">
      <c r="A34" s="510" t="s">
        <v>166</v>
      </c>
      <c r="B34" s="142"/>
      <c r="C34" s="30"/>
      <c r="D34" s="30">
        <v>1</v>
      </c>
      <c r="E34" s="30"/>
      <c r="F34" s="30"/>
      <c r="G34" s="30">
        <v>3</v>
      </c>
      <c r="H34" s="30"/>
      <c r="I34" s="30"/>
      <c r="J34" s="30">
        <v>4</v>
      </c>
    </row>
    <row r="35" spans="1:10" ht="23" x14ac:dyDescent="0.35">
      <c r="A35" s="510" t="s">
        <v>202</v>
      </c>
      <c r="B35" s="141"/>
      <c r="C35" s="29"/>
      <c r="D35" s="29">
        <v>2</v>
      </c>
      <c r="E35" s="29">
        <v>1</v>
      </c>
      <c r="F35" s="29"/>
      <c r="G35" s="29"/>
      <c r="H35" s="29"/>
      <c r="I35" s="29">
        <v>1</v>
      </c>
      <c r="J35" s="29">
        <v>4</v>
      </c>
    </row>
    <row r="36" spans="1:10" ht="23" x14ac:dyDescent="0.35">
      <c r="A36" s="510" t="s">
        <v>657</v>
      </c>
      <c r="B36" s="141">
        <v>24</v>
      </c>
      <c r="C36" s="29">
        <v>16</v>
      </c>
      <c r="D36" s="29"/>
      <c r="E36" s="29"/>
      <c r="F36" s="29"/>
      <c r="G36" s="29"/>
      <c r="H36" s="29"/>
      <c r="I36" s="29"/>
      <c r="J36" s="29">
        <v>40</v>
      </c>
    </row>
    <row r="37" spans="1:10" x14ac:dyDescent="0.35">
      <c r="A37" s="510" t="s">
        <v>225</v>
      </c>
      <c r="B37" s="142"/>
      <c r="C37" s="30"/>
      <c r="D37" s="30"/>
      <c r="E37" s="30"/>
      <c r="F37" s="30"/>
      <c r="G37" s="30"/>
      <c r="H37" s="30"/>
      <c r="I37" s="30"/>
      <c r="J37" s="30">
        <v>0</v>
      </c>
    </row>
    <row r="38" spans="1:10" x14ac:dyDescent="0.35">
      <c r="A38" s="334" t="s">
        <v>75</v>
      </c>
      <c r="B38" s="145">
        <v>24</v>
      </c>
      <c r="C38" s="36">
        <v>16</v>
      </c>
      <c r="D38" s="36">
        <v>35</v>
      </c>
      <c r="E38" s="36">
        <v>14</v>
      </c>
      <c r="F38" s="36">
        <v>2</v>
      </c>
      <c r="G38" s="36">
        <v>7</v>
      </c>
      <c r="H38" s="36">
        <v>4</v>
      </c>
      <c r="I38" s="36">
        <v>2</v>
      </c>
      <c r="J38" s="36">
        <v>104</v>
      </c>
    </row>
    <row r="41" spans="1:10" ht="14.25" customHeight="1" x14ac:dyDescent="0.35"/>
    <row r="42" spans="1:10" x14ac:dyDescent="0.35">
      <c r="A42" s="45" t="s">
        <v>192</v>
      </c>
    </row>
    <row r="43" spans="1:10" ht="31.5" customHeight="1" x14ac:dyDescent="0.35">
      <c r="A43" s="236"/>
      <c r="B43" s="321" t="s">
        <v>215</v>
      </c>
      <c r="C43" s="321" t="s">
        <v>216</v>
      </c>
      <c r="D43" s="321" t="s">
        <v>216</v>
      </c>
      <c r="E43" s="321" t="s">
        <v>217</v>
      </c>
      <c r="F43" s="321" t="s">
        <v>217</v>
      </c>
      <c r="G43" s="321" t="s">
        <v>380</v>
      </c>
      <c r="H43" s="1154" t="s">
        <v>752</v>
      </c>
      <c r="I43" s="63"/>
    </row>
    <row r="44" spans="1:10" x14ac:dyDescent="0.35">
      <c r="A44" s="236"/>
      <c r="B44" s="537" t="s">
        <v>74</v>
      </c>
      <c r="C44" s="537" t="s">
        <v>73</v>
      </c>
      <c r="D44" s="537" t="s">
        <v>74</v>
      </c>
      <c r="E44" s="537" t="s">
        <v>73</v>
      </c>
      <c r="F44" s="537" t="s">
        <v>74</v>
      </c>
      <c r="G44" s="537" t="s">
        <v>74</v>
      </c>
      <c r="H44" s="1154"/>
      <c r="I44" s="63"/>
    </row>
    <row r="45" spans="1:10" ht="24" x14ac:dyDescent="0.35">
      <c r="A45" s="321" t="s">
        <v>657</v>
      </c>
      <c r="B45" s="144">
        <v>2</v>
      </c>
      <c r="C45" s="37">
        <v>55</v>
      </c>
      <c r="D45" s="37">
        <v>22</v>
      </c>
      <c r="E45" s="37">
        <v>3</v>
      </c>
      <c r="F45" s="37">
        <v>2</v>
      </c>
      <c r="G45" s="37">
        <v>1</v>
      </c>
      <c r="H45" s="71">
        <v>85</v>
      </c>
    </row>
    <row r="46" spans="1:10" x14ac:dyDescent="0.35">
      <c r="A46" s="334" t="s">
        <v>75</v>
      </c>
      <c r="B46" s="145">
        <v>2</v>
      </c>
      <c r="C46" s="36">
        <v>55</v>
      </c>
      <c r="D46" s="36">
        <v>22</v>
      </c>
      <c r="E46" s="36">
        <v>3</v>
      </c>
      <c r="F46" s="36">
        <v>2</v>
      </c>
      <c r="G46" s="36">
        <v>1</v>
      </c>
      <c r="H46" s="36">
        <v>85</v>
      </c>
    </row>
    <row r="49" spans="1:11" ht="12.75" customHeight="1" x14ac:dyDescent="0.35">
      <c r="E49" s="153"/>
    </row>
    <row r="50" spans="1:11" ht="39.75" customHeight="1" x14ac:dyDescent="0.35">
      <c r="A50" s="94" t="s">
        <v>600</v>
      </c>
      <c r="B50" s="321" t="s">
        <v>220</v>
      </c>
      <c r="C50" s="321" t="s">
        <v>220</v>
      </c>
      <c r="D50" s="321" t="s">
        <v>1077</v>
      </c>
      <c r="E50" s="1154" t="s">
        <v>752</v>
      </c>
      <c r="F50" s="63"/>
    </row>
    <row r="51" spans="1:11" x14ac:dyDescent="0.35">
      <c r="A51" s="236"/>
      <c r="B51" s="537" t="s">
        <v>73</v>
      </c>
      <c r="C51" s="537" t="s">
        <v>74</v>
      </c>
      <c r="D51" s="537" t="s">
        <v>73</v>
      </c>
      <c r="E51" s="1154"/>
      <c r="F51" s="63"/>
    </row>
    <row r="52" spans="1:11" ht="24" x14ac:dyDescent="0.35">
      <c r="A52" s="321" t="s">
        <v>218</v>
      </c>
      <c r="B52" s="144">
        <v>438</v>
      </c>
      <c r="C52" s="37">
        <v>24</v>
      </c>
      <c r="D52" s="37">
        <v>12</v>
      </c>
      <c r="E52" s="71">
        <v>474</v>
      </c>
    </row>
    <row r="53" spans="1:11" x14ac:dyDescent="0.35">
      <c r="A53" s="334" t="s">
        <v>75</v>
      </c>
      <c r="B53" s="145">
        <v>438</v>
      </c>
      <c r="C53" s="36">
        <v>24</v>
      </c>
      <c r="D53" s="36">
        <v>12</v>
      </c>
      <c r="E53" s="36">
        <v>474</v>
      </c>
    </row>
    <row r="57" spans="1:11" ht="20" x14ac:dyDescent="0.4">
      <c r="A57" s="290" t="s">
        <v>1014</v>
      </c>
    </row>
    <row r="58" spans="1:11" ht="18" x14ac:dyDescent="0.4">
      <c r="A58" s="229"/>
    </row>
    <row r="59" spans="1:11" ht="15.5" x14ac:dyDescent="0.35">
      <c r="A59" s="208" t="s">
        <v>376</v>
      </c>
    </row>
    <row r="62" spans="1:11" ht="46.5" customHeight="1" x14ac:dyDescent="0.35">
      <c r="A62" s="52" t="s">
        <v>230</v>
      </c>
      <c r="B62" s="510" t="s">
        <v>219</v>
      </c>
      <c r="C62" s="510" t="s">
        <v>219</v>
      </c>
      <c r="D62" s="510" t="s">
        <v>220</v>
      </c>
      <c r="E62" s="510" t="s">
        <v>220</v>
      </c>
      <c r="F62" s="510" t="s">
        <v>215</v>
      </c>
      <c r="G62" s="510" t="s">
        <v>221</v>
      </c>
      <c r="H62" s="510" t="s">
        <v>599</v>
      </c>
      <c r="I62" s="510" t="s">
        <v>599</v>
      </c>
      <c r="J62" s="510" t="s">
        <v>377</v>
      </c>
      <c r="K62" s="510" t="s">
        <v>381</v>
      </c>
    </row>
    <row r="63" spans="1:11" x14ac:dyDescent="0.35">
      <c r="A63" s="236"/>
      <c r="B63" s="522" t="s">
        <v>73</v>
      </c>
      <c r="C63" s="522" t="s">
        <v>74</v>
      </c>
      <c r="D63" s="522" t="s">
        <v>73</v>
      </c>
      <c r="E63" s="522" t="s">
        <v>74</v>
      </c>
      <c r="F63" s="522" t="s">
        <v>74</v>
      </c>
      <c r="G63" s="522" t="s">
        <v>73</v>
      </c>
      <c r="H63" s="522" t="s">
        <v>73</v>
      </c>
      <c r="I63" s="522" t="s">
        <v>74</v>
      </c>
      <c r="J63" s="522" t="s">
        <v>73</v>
      </c>
      <c r="K63" s="522" t="s">
        <v>74</v>
      </c>
    </row>
    <row r="64" spans="1:11" x14ac:dyDescent="0.35">
      <c r="A64" s="321" t="s">
        <v>229</v>
      </c>
      <c r="B64" s="141"/>
      <c r="C64" s="29"/>
      <c r="D64" s="29"/>
      <c r="E64" s="29"/>
      <c r="F64" s="29"/>
      <c r="G64" s="29"/>
      <c r="H64" s="29"/>
      <c r="I64" s="29"/>
      <c r="J64" s="29"/>
      <c r="K64" s="29"/>
    </row>
    <row r="65" spans="1:11" ht="24" x14ac:dyDescent="0.35">
      <c r="A65" s="321" t="s">
        <v>228</v>
      </c>
      <c r="B65" s="142"/>
      <c r="C65" s="30"/>
      <c r="D65" s="30"/>
      <c r="E65" s="30"/>
      <c r="F65" s="30"/>
      <c r="G65" s="30"/>
      <c r="H65" s="30"/>
      <c r="I65" s="30"/>
      <c r="J65" s="30"/>
      <c r="K65" s="30"/>
    </row>
    <row r="66" spans="1:11" x14ac:dyDescent="0.35">
      <c r="A66" s="321" t="s">
        <v>161</v>
      </c>
      <c r="B66" s="141"/>
      <c r="C66" s="29"/>
      <c r="D66" s="29"/>
      <c r="E66" s="29"/>
      <c r="F66" s="29"/>
      <c r="G66" s="29"/>
      <c r="H66" s="29"/>
      <c r="I66" s="29"/>
      <c r="J66" s="29"/>
      <c r="K66" s="29"/>
    </row>
    <row r="67" spans="1:11" x14ac:dyDescent="0.35">
      <c r="A67" s="321" t="s">
        <v>166</v>
      </c>
      <c r="B67" s="142"/>
      <c r="C67" s="30"/>
      <c r="D67" s="30"/>
      <c r="E67" s="30"/>
      <c r="F67" s="30"/>
      <c r="G67" s="30"/>
      <c r="H67" s="30"/>
      <c r="I67" s="30"/>
      <c r="J67" s="30"/>
      <c r="K67" s="30"/>
    </row>
    <row r="68" spans="1:11" ht="24" x14ac:dyDescent="0.35">
      <c r="A68" s="321" t="s">
        <v>202</v>
      </c>
      <c r="B68" s="141"/>
      <c r="C68" s="29"/>
      <c r="D68" s="29"/>
      <c r="E68" s="29"/>
      <c r="F68" s="29"/>
      <c r="G68" s="29"/>
      <c r="H68" s="29"/>
      <c r="I68" s="29"/>
      <c r="J68" s="29"/>
      <c r="K68" s="29"/>
    </row>
    <row r="69" spans="1:11" ht="24" x14ac:dyDescent="0.35">
      <c r="A69" s="321" t="s">
        <v>218</v>
      </c>
      <c r="B69" s="141">
        <v>138</v>
      </c>
      <c r="C69" s="29">
        <v>77</v>
      </c>
      <c r="D69" s="29">
        <v>438</v>
      </c>
      <c r="E69" s="29">
        <v>24</v>
      </c>
      <c r="F69" s="29">
        <v>2</v>
      </c>
      <c r="G69" s="29">
        <v>12</v>
      </c>
      <c r="H69" s="29">
        <v>2</v>
      </c>
      <c r="I69" s="29">
        <v>1</v>
      </c>
      <c r="J69" s="29">
        <v>37</v>
      </c>
      <c r="K69" s="29">
        <v>12</v>
      </c>
    </row>
    <row r="70" spans="1:11" x14ac:dyDescent="0.35">
      <c r="A70" s="321" t="s">
        <v>225</v>
      </c>
      <c r="B70" s="142"/>
      <c r="C70" s="30"/>
      <c r="D70" s="30"/>
      <c r="E70" s="30"/>
      <c r="F70" s="30"/>
      <c r="G70" s="30"/>
      <c r="H70" s="30"/>
      <c r="I70" s="30"/>
      <c r="J70" s="30">
        <v>11</v>
      </c>
      <c r="K70" s="30">
        <v>5</v>
      </c>
    </row>
    <row r="71" spans="1:11" x14ac:dyDescent="0.35">
      <c r="A71" s="321" t="s">
        <v>148</v>
      </c>
      <c r="B71" s="145">
        <v>138</v>
      </c>
      <c r="C71" s="36">
        <v>77</v>
      </c>
      <c r="D71" s="36">
        <v>438</v>
      </c>
      <c r="E71" s="36">
        <v>24</v>
      </c>
      <c r="F71" s="36">
        <v>2</v>
      </c>
      <c r="G71" s="36">
        <v>12</v>
      </c>
      <c r="H71" s="36">
        <v>2</v>
      </c>
      <c r="I71" s="36">
        <v>1</v>
      </c>
      <c r="J71" s="36">
        <v>48</v>
      </c>
      <c r="K71" s="36">
        <v>17</v>
      </c>
    </row>
    <row r="73" spans="1:11" x14ac:dyDescent="0.35">
      <c r="A73" s="66"/>
    </row>
    <row r="74" spans="1:11" ht="51.75" customHeight="1" x14ac:dyDescent="0.35">
      <c r="A74" s="92"/>
      <c r="B74" s="510" t="s">
        <v>223</v>
      </c>
      <c r="C74" s="510" t="s">
        <v>216</v>
      </c>
      <c r="D74" s="510" t="s">
        <v>216</v>
      </c>
      <c r="E74" s="510" t="s">
        <v>217</v>
      </c>
      <c r="F74" s="510" t="s">
        <v>217</v>
      </c>
      <c r="G74" s="510" t="s">
        <v>1078</v>
      </c>
      <c r="H74" s="510" t="s">
        <v>1079</v>
      </c>
      <c r="I74" s="510" t="s">
        <v>224</v>
      </c>
      <c r="J74" s="510" t="s">
        <v>224</v>
      </c>
      <c r="K74" s="510" t="s">
        <v>380</v>
      </c>
    </row>
    <row r="75" spans="1:11" x14ac:dyDescent="0.35">
      <c r="A75" s="236"/>
      <c r="B75" s="522" t="s">
        <v>73</v>
      </c>
      <c r="C75" s="522" t="s">
        <v>73</v>
      </c>
      <c r="D75" s="522" t="s">
        <v>74</v>
      </c>
      <c r="E75" s="522" t="s">
        <v>73</v>
      </c>
      <c r="F75" s="522" t="s">
        <v>74</v>
      </c>
      <c r="G75" s="522" t="s">
        <v>73</v>
      </c>
      <c r="H75" s="522" t="s">
        <v>73</v>
      </c>
      <c r="I75" s="522" t="s">
        <v>73</v>
      </c>
      <c r="J75" s="522" t="s">
        <v>74</v>
      </c>
      <c r="K75" s="522" t="s">
        <v>74</v>
      </c>
    </row>
    <row r="76" spans="1:11" x14ac:dyDescent="0.35">
      <c r="A76" s="321" t="s">
        <v>229</v>
      </c>
      <c r="B76" s="141"/>
      <c r="C76" s="29"/>
      <c r="D76" s="29"/>
      <c r="E76" s="29"/>
      <c r="F76" s="29"/>
      <c r="G76" s="29"/>
      <c r="H76" s="29"/>
      <c r="I76" s="29"/>
      <c r="J76" s="29"/>
      <c r="K76" s="29"/>
    </row>
    <row r="77" spans="1:11" ht="24" x14ac:dyDescent="0.35">
      <c r="A77" s="321" t="s">
        <v>228</v>
      </c>
      <c r="B77" s="142"/>
      <c r="C77" s="30"/>
      <c r="D77" s="30"/>
      <c r="E77" s="30"/>
      <c r="F77" s="30"/>
      <c r="G77" s="30"/>
      <c r="H77" s="30"/>
      <c r="I77" s="30"/>
      <c r="J77" s="30"/>
      <c r="K77" s="30"/>
    </row>
    <row r="78" spans="1:11" x14ac:dyDescent="0.35">
      <c r="A78" s="321" t="s">
        <v>161</v>
      </c>
      <c r="B78" s="141"/>
      <c r="C78" s="29"/>
      <c r="D78" s="29"/>
      <c r="E78" s="29"/>
      <c r="F78" s="29"/>
      <c r="G78" s="29"/>
      <c r="H78" s="29"/>
      <c r="I78" s="29"/>
      <c r="J78" s="29"/>
      <c r="K78" s="29"/>
    </row>
    <row r="79" spans="1:11" x14ac:dyDescent="0.35">
      <c r="A79" s="321" t="s">
        <v>166</v>
      </c>
      <c r="B79" s="142"/>
      <c r="C79" s="30"/>
      <c r="D79" s="30"/>
      <c r="E79" s="30"/>
      <c r="F79" s="30"/>
      <c r="G79" s="30"/>
      <c r="H79" s="30"/>
      <c r="I79" s="30"/>
      <c r="J79" s="30"/>
      <c r="K79" s="30"/>
    </row>
    <row r="80" spans="1:11" ht="24" x14ac:dyDescent="0.35">
      <c r="A80" s="321" t="s">
        <v>202</v>
      </c>
      <c r="B80" s="141"/>
      <c r="C80" s="29"/>
      <c r="D80" s="29"/>
      <c r="E80" s="29"/>
      <c r="F80" s="29"/>
      <c r="G80" s="29"/>
      <c r="H80" s="29"/>
      <c r="I80" s="29"/>
      <c r="J80" s="29"/>
      <c r="K80" s="29"/>
    </row>
    <row r="81" spans="1:13" ht="24" x14ac:dyDescent="0.35">
      <c r="A81" s="321" t="s">
        <v>218</v>
      </c>
      <c r="B81" s="141">
        <v>2</v>
      </c>
      <c r="C81" s="29">
        <v>55</v>
      </c>
      <c r="D81" s="29">
        <v>22</v>
      </c>
      <c r="E81" s="29">
        <v>6</v>
      </c>
      <c r="F81" s="29">
        <v>3</v>
      </c>
      <c r="G81" s="29">
        <v>7</v>
      </c>
      <c r="H81" s="29">
        <v>1</v>
      </c>
      <c r="I81" s="29">
        <v>25</v>
      </c>
      <c r="J81" s="29">
        <v>16</v>
      </c>
      <c r="K81" s="29">
        <v>1</v>
      </c>
    </row>
    <row r="82" spans="1:13" x14ac:dyDescent="0.35">
      <c r="A82" s="321" t="s">
        <v>225</v>
      </c>
      <c r="B82" s="142"/>
      <c r="C82" s="30"/>
      <c r="D82" s="30"/>
      <c r="E82" s="30"/>
      <c r="F82" s="30"/>
      <c r="G82" s="30"/>
      <c r="H82" s="30"/>
      <c r="I82" s="30"/>
      <c r="J82" s="30"/>
      <c r="K82" s="30"/>
    </row>
    <row r="83" spans="1:13" x14ac:dyDescent="0.35">
      <c r="A83" s="321" t="s">
        <v>75</v>
      </c>
      <c r="B83" s="145">
        <v>2</v>
      </c>
      <c r="C83" s="36">
        <v>55</v>
      </c>
      <c r="D83" s="36">
        <v>22</v>
      </c>
      <c r="E83" s="36">
        <v>6</v>
      </c>
      <c r="F83" s="36">
        <v>3</v>
      </c>
      <c r="G83" s="36">
        <v>7</v>
      </c>
      <c r="H83" s="36">
        <v>1</v>
      </c>
      <c r="I83" s="36">
        <v>25</v>
      </c>
      <c r="J83" s="36">
        <v>16</v>
      </c>
      <c r="K83" s="36">
        <v>1</v>
      </c>
    </row>
    <row r="84" spans="1:13" x14ac:dyDescent="0.35">
      <c r="A84" s="66"/>
    </row>
    <row r="86" spans="1:13" ht="57.75" customHeight="1" x14ac:dyDescent="0.35">
      <c r="A86" s="93"/>
      <c r="B86" s="510" t="s">
        <v>205</v>
      </c>
      <c r="C86" s="510" t="s">
        <v>205</v>
      </c>
      <c r="D86" s="510" t="s">
        <v>1024</v>
      </c>
      <c r="E86" s="510" t="s">
        <v>1023</v>
      </c>
      <c r="F86" s="510" t="s">
        <v>1021</v>
      </c>
      <c r="G86" s="510" t="s">
        <v>1021</v>
      </c>
      <c r="H86" s="510" t="s">
        <v>1022</v>
      </c>
      <c r="I86" s="510" t="s">
        <v>1022</v>
      </c>
      <c r="J86" s="510" t="s">
        <v>1020</v>
      </c>
      <c r="K86" s="510" t="s">
        <v>1020</v>
      </c>
      <c r="M86" s="1150" t="s">
        <v>752</v>
      </c>
    </row>
    <row r="87" spans="1:13" x14ac:dyDescent="0.35">
      <c r="B87" s="522" t="s">
        <v>73</v>
      </c>
      <c r="C87" s="522" t="s">
        <v>74</v>
      </c>
      <c r="D87" s="522" t="s">
        <v>73</v>
      </c>
      <c r="E87" s="522" t="s">
        <v>74</v>
      </c>
      <c r="F87" s="522" t="s">
        <v>73</v>
      </c>
      <c r="G87" s="522" t="s">
        <v>74</v>
      </c>
      <c r="H87" s="522" t="s">
        <v>73</v>
      </c>
      <c r="I87" s="522" t="s">
        <v>74</v>
      </c>
      <c r="J87" s="522" t="s">
        <v>73</v>
      </c>
      <c r="K87" s="522" t="s">
        <v>74</v>
      </c>
      <c r="M87" s="1150"/>
    </row>
    <row r="88" spans="1:13" x14ac:dyDescent="0.35">
      <c r="A88" s="321" t="s">
        <v>229</v>
      </c>
      <c r="B88" s="141">
        <v>16</v>
      </c>
      <c r="C88" s="29">
        <v>8</v>
      </c>
      <c r="D88" s="29"/>
      <c r="E88" s="29"/>
      <c r="F88" s="29"/>
      <c r="G88" s="29"/>
      <c r="H88" s="29"/>
      <c r="I88" s="29">
        <v>2</v>
      </c>
      <c r="J88" s="29">
        <v>3</v>
      </c>
      <c r="K88" s="29">
        <v>1</v>
      </c>
      <c r="M88" s="294">
        <v>30</v>
      </c>
    </row>
    <row r="89" spans="1:13" ht="24" x14ac:dyDescent="0.35">
      <c r="A89" s="321" t="s">
        <v>228</v>
      </c>
      <c r="B89" s="142">
        <v>12</v>
      </c>
      <c r="C89" s="30">
        <v>4</v>
      </c>
      <c r="D89" s="30"/>
      <c r="E89" s="30"/>
      <c r="F89" s="30"/>
      <c r="G89" s="30"/>
      <c r="H89" s="30">
        <v>2</v>
      </c>
      <c r="I89" s="30">
        <v>2</v>
      </c>
      <c r="J89" s="30">
        <v>1</v>
      </c>
      <c r="K89" s="30"/>
      <c r="M89" s="30">
        <v>21</v>
      </c>
    </row>
    <row r="90" spans="1:13" x14ac:dyDescent="0.35">
      <c r="A90" s="321" t="s">
        <v>161</v>
      </c>
      <c r="B90" s="141">
        <v>4</v>
      </c>
      <c r="C90" s="29">
        <v>1</v>
      </c>
      <c r="D90" s="29"/>
      <c r="E90" s="29"/>
      <c r="F90" s="29">
        <v>57</v>
      </c>
      <c r="G90" s="29">
        <v>10</v>
      </c>
      <c r="H90" s="29"/>
      <c r="I90" s="29"/>
      <c r="J90" s="29"/>
      <c r="K90" s="29"/>
      <c r="M90" s="29">
        <v>72</v>
      </c>
    </row>
    <row r="91" spans="1:13" x14ac:dyDescent="0.35">
      <c r="A91" s="321" t="s">
        <v>166</v>
      </c>
      <c r="B91" s="142">
        <v>1</v>
      </c>
      <c r="C91" s="30"/>
      <c r="D91" s="30"/>
      <c r="E91" s="30"/>
      <c r="F91" s="30"/>
      <c r="G91" s="30"/>
      <c r="H91" s="30"/>
      <c r="I91" s="30">
        <v>3</v>
      </c>
      <c r="J91" s="30"/>
      <c r="K91" s="30"/>
      <c r="M91" s="30">
        <v>4</v>
      </c>
    </row>
    <row r="92" spans="1:13" ht="24" x14ac:dyDescent="0.35">
      <c r="A92" s="321" t="s">
        <v>202</v>
      </c>
      <c r="B92" s="141">
        <v>2</v>
      </c>
      <c r="C92" s="29">
        <v>1</v>
      </c>
      <c r="D92" s="29"/>
      <c r="E92" s="29"/>
      <c r="F92" s="29"/>
      <c r="G92" s="29"/>
      <c r="H92" s="29"/>
      <c r="I92" s="29"/>
      <c r="J92" s="29"/>
      <c r="K92" s="29">
        <v>1</v>
      </c>
      <c r="M92" s="29">
        <v>4</v>
      </c>
    </row>
    <row r="93" spans="1:13" ht="24" x14ac:dyDescent="0.35">
      <c r="A93" s="321" t="s">
        <v>218</v>
      </c>
      <c r="B93" s="141"/>
      <c r="C93" s="29"/>
      <c r="D93" s="29">
        <v>8</v>
      </c>
      <c r="E93" s="29">
        <v>4</v>
      </c>
      <c r="F93" s="29"/>
      <c r="G93" s="29"/>
      <c r="H93" s="29"/>
      <c r="I93" s="29"/>
      <c r="J93" s="29"/>
      <c r="K93" s="29"/>
      <c r="M93" s="29">
        <v>893</v>
      </c>
    </row>
    <row r="94" spans="1:13" x14ac:dyDescent="0.35">
      <c r="A94" s="321" t="s">
        <v>225</v>
      </c>
      <c r="B94" s="142"/>
      <c r="C94" s="30"/>
      <c r="D94" s="30"/>
      <c r="E94" s="30"/>
      <c r="F94" s="30"/>
      <c r="G94" s="30"/>
      <c r="H94" s="30"/>
      <c r="I94" s="30"/>
      <c r="J94" s="30"/>
      <c r="K94" s="30"/>
      <c r="M94" s="30">
        <v>16</v>
      </c>
    </row>
    <row r="95" spans="1:13" x14ac:dyDescent="0.35">
      <c r="A95" s="321" t="s">
        <v>75</v>
      </c>
      <c r="B95" s="145">
        <v>35</v>
      </c>
      <c r="C95" s="36">
        <v>14</v>
      </c>
      <c r="D95" s="36">
        <v>8</v>
      </c>
      <c r="E95" s="36">
        <v>4</v>
      </c>
      <c r="F95" s="36">
        <v>57</v>
      </c>
      <c r="G95" s="36">
        <v>10</v>
      </c>
      <c r="H95" s="36">
        <v>2</v>
      </c>
      <c r="I95" s="36">
        <v>7</v>
      </c>
      <c r="J95" s="36">
        <v>4</v>
      </c>
      <c r="K95" s="36">
        <v>2</v>
      </c>
      <c r="M95" s="36">
        <v>1040</v>
      </c>
    </row>
    <row r="98" spans="1:1" x14ac:dyDescent="0.35">
      <c r="A98" s="293" t="s">
        <v>336</v>
      </c>
    </row>
  </sheetData>
  <mergeCells count="13">
    <mergeCell ref="B29:C29"/>
    <mergeCell ref="D29:E29"/>
    <mergeCell ref="F29:G29"/>
    <mergeCell ref="H29:I29"/>
    <mergeCell ref="H43:H44"/>
    <mergeCell ref="L10:L11"/>
    <mergeCell ref="M86:M87"/>
    <mergeCell ref="J29:J30"/>
    <mergeCell ref="L17:L18"/>
    <mergeCell ref="E50:E51"/>
    <mergeCell ref="D17:E17"/>
    <mergeCell ref="G17:H17"/>
    <mergeCell ref="J17:K17"/>
  </mergeCells>
  <hyperlinks>
    <hyperlink ref="A3" location="Sommaire!A1" display="Retour au sommaire" xr:uid="{00000000-0004-0000-1300-000000000000}"/>
    <hyperlink ref="C3" location="'Sources et champs'!A1" display="Source et champs" xr:uid="{00000000-0004-0000-1300-000001000000}"/>
  </hyperlinks>
  <pageMargins left="0.70866141732283472" right="0.70866141732283472" top="0.74803149606299213" bottom="0.74803149606299213" header="0.31496062992125984" footer="0.31496062992125984"/>
  <pageSetup paperSize="9" scale="54" orientation="portrait" r:id="rId1"/>
  <headerFooter differentFirst="1" scaleWithDoc="0">
    <oddFooter>&amp;R&amp;P/&amp;N</oddFooter>
  </headerFooter>
  <rowBreaks count="1" manualBreakCount="1">
    <brk id="5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F19"/>
  <sheetViews>
    <sheetView showGridLines="0" zoomScale="70" zoomScaleNormal="70" workbookViewId="0">
      <selection activeCell="A4" sqref="A4"/>
    </sheetView>
  </sheetViews>
  <sheetFormatPr baseColWidth="10" defaultRowHeight="14.5" x14ac:dyDescent="0.35"/>
  <cols>
    <col min="1" max="1" width="4.1796875" style="11" customWidth="1"/>
    <col min="2" max="2" width="28.7265625" customWidth="1"/>
    <col min="3" max="3" width="29.81640625" customWidth="1"/>
    <col min="4" max="4" width="33.7265625" customWidth="1"/>
    <col min="5" max="5" width="30.26953125" customWidth="1"/>
  </cols>
  <sheetData>
    <row r="1" spans="1:6" ht="18" customHeight="1" x14ac:dyDescent="0.35">
      <c r="A1" s="1053" t="s">
        <v>663</v>
      </c>
      <c r="B1" s="1054"/>
      <c r="C1" s="1054"/>
      <c r="D1" s="1054"/>
      <c r="E1" s="1055"/>
    </row>
    <row r="2" spans="1:6" ht="15.75" customHeight="1" x14ac:dyDescent="0.5">
      <c r="B2" s="1020" t="s">
        <v>8</v>
      </c>
    </row>
    <row r="3" spans="1:6" ht="15.75" customHeight="1" x14ac:dyDescent="0.35">
      <c r="C3" s="202"/>
    </row>
    <row r="4" spans="1:6" ht="28.5" customHeight="1" x14ac:dyDescent="0.35">
      <c r="C4" s="200" t="s">
        <v>426</v>
      </c>
      <c r="D4" s="200" t="s">
        <v>427</v>
      </c>
      <c r="E4" s="201" t="s">
        <v>428</v>
      </c>
      <c r="F4" s="63"/>
    </row>
    <row r="5" spans="1:6" ht="254" customHeight="1" x14ac:dyDescent="0.35">
      <c r="A5" s="1304">
        <v>1</v>
      </c>
      <c r="B5" s="1304" t="s">
        <v>9</v>
      </c>
      <c r="C5" s="940" t="s">
        <v>1271</v>
      </c>
      <c r="D5" s="940" t="s">
        <v>1272</v>
      </c>
      <c r="E5" s="939">
        <v>43799</v>
      </c>
    </row>
    <row r="6" spans="1:6" ht="62.5" x14ac:dyDescent="0.35">
      <c r="A6" s="1304">
        <v>2</v>
      </c>
      <c r="B6" s="1304" t="s">
        <v>0</v>
      </c>
      <c r="C6" s="940" t="s">
        <v>1105</v>
      </c>
      <c r="D6" s="940" t="s">
        <v>661</v>
      </c>
      <c r="E6" s="940" t="s">
        <v>429</v>
      </c>
    </row>
    <row r="7" spans="1:6" ht="48" customHeight="1" x14ac:dyDescent="0.35">
      <c r="A7" s="1304">
        <v>3</v>
      </c>
      <c r="B7" s="1304" t="s">
        <v>1</v>
      </c>
      <c r="C7" s="505"/>
      <c r="D7" s="940" t="s">
        <v>443</v>
      </c>
      <c r="E7" s="505" t="s">
        <v>430</v>
      </c>
    </row>
    <row r="8" spans="1:6" ht="29.25" customHeight="1" x14ac:dyDescent="0.35">
      <c r="A8" s="1304">
        <v>4</v>
      </c>
      <c r="B8" s="1304" t="s">
        <v>2</v>
      </c>
      <c r="C8" s="505" t="s">
        <v>777</v>
      </c>
      <c r="D8" s="505"/>
      <c r="E8" s="505" t="s">
        <v>778</v>
      </c>
    </row>
    <row r="9" spans="1:6" ht="75" customHeight="1" x14ac:dyDescent="0.35">
      <c r="A9" s="1304">
        <v>5</v>
      </c>
      <c r="B9" s="1304" t="s">
        <v>3</v>
      </c>
      <c r="C9" s="505" t="s">
        <v>432</v>
      </c>
      <c r="D9" s="940" t="s">
        <v>441</v>
      </c>
      <c r="E9" s="940" t="s">
        <v>431</v>
      </c>
    </row>
    <row r="10" spans="1:6" ht="39" customHeight="1" x14ac:dyDescent="0.35">
      <c r="A10" s="1304">
        <v>6</v>
      </c>
      <c r="B10" s="1304" t="s">
        <v>4</v>
      </c>
      <c r="C10" s="1056" t="s">
        <v>698</v>
      </c>
      <c r="D10" s="1057"/>
      <c r="E10" s="505" t="s">
        <v>699</v>
      </c>
    </row>
    <row r="11" spans="1:6" ht="75" x14ac:dyDescent="0.35">
      <c r="A11" s="1304">
        <v>7</v>
      </c>
      <c r="B11" s="1304" t="s">
        <v>5</v>
      </c>
      <c r="C11" s="505" t="s">
        <v>432</v>
      </c>
      <c r="D11" s="940" t="s">
        <v>442</v>
      </c>
      <c r="E11" s="505" t="s">
        <v>662</v>
      </c>
    </row>
    <row r="12" spans="1:6" ht="37.5" x14ac:dyDescent="0.35">
      <c r="A12" s="1304">
        <v>8</v>
      </c>
      <c r="B12" s="1304" t="s">
        <v>6</v>
      </c>
      <c r="C12" s="940" t="s">
        <v>1270</v>
      </c>
      <c r="D12" s="505"/>
      <c r="E12" s="940" t="s">
        <v>1273</v>
      </c>
    </row>
    <row r="13" spans="1:6" ht="29.25" customHeight="1" x14ac:dyDescent="0.35">
      <c r="A13" s="1304">
        <v>9</v>
      </c>
      <c r="B13" s="1304" t="s">
        <v>7</v>
      </c>
      <c r="C13" s="1056" t="s">
        <v>433</v>
      </c>
      <c r="D13" s="1057"/>
      <c r="E13" s="505" t="s">
        <v>662</v>
      </c>
    </row>
    <row r="14" spans="1:6" ht="18.5" x14ac:dyDescent="0.45">
      <c r="A14" s="138"/>
      <c r="B14" s="97"/>
      <c r="C14" s="1"/>
      <c r="D14" s="1"/>
    </row>
    <row r="15" spans="1:6" ht="18.5" x14ac:dyDescent="0.45">
      <c r="A15" s="138"/>
      <c r="B15" s="97"/>
      <c r="C15" s="1"/>
      <c r="D15" s="1"/>
    </row>
    <row r="17" spans="2:3" ht="15.75" customHeight="1" x14ac:dyDescent="0.35">
      <c r="B17" s="3"/>
    </row>
    <row r="18" spans="2:3" ht="16.5" customHeight="1" x14ac:dyDescent="0.35"/>
    <row r="19" spans="2:3" x14ac:dyDescent="0.35">
      <c r="C19" s="283" t="s">
        <v>1269</v>
      </c>
    </row>
  </sheetData>
  <mergeCells count="3">
    <mergeCell ref="A1:E1"/>
    <mergeCell ref="C13:D13"/>
    <mergeCell ref="C10:D10"/>
  </mergeCells>
  <hyperlinks>
    <hyperlink ref="B2" location="Sommaire!A1" display="Sommaire" xr:uid="{00000000-0004-0000-0100-000000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2:I93"/>
  <sheetViews>
    <sheetView showGridLines="0" zoomScaleNormal="100" zoomScaleSheetLayoutView="85" workbookViewId="0"/>
  </sheetViews>
  <sheetFormatPr baseColWidth="10" defaultRowHeight="14.5" x14ac:dyDescent="0.35"/>
  <cols>
    <col min="1" max="1" width="33.54296875" customWidth="1"/>
    <col min="2" max="2" width="15" customWidth="1"/>
    <col min="3" max="9" width="12.26953125" customWidth="1"/>
  </cols>
  <sheetData>
    <row r="2" spans="1:9" ht="20.5" customHeight="1" x14ac:dyDescent="0.4">
      <c r="A2" s="290" t="s">
        <v>1092</v>
      </c>
      <c r="B2" s="48"/>
      <c r="C2" s="48"/>
      <c r="D2" s="48"/>
      <c r="E2" s="48"/>
      <c r="F2" s="48"/>
      <c r="G2" s="48"/>
      <c r="H2" s="48"/>
      <c r="I2" s="48"/>
    </row>
    <row r="3" spans="1:9" x14ac:dyDescent="0.35">
      <c r="A3" s="3" t="s">
        <v>11</v>
      </c>
      <c r="B3" s="48"/>
      <c r="C3" s="3" t="s">
        <v>1268</v>
      </c>
      <c r="D3" s="48"/>
      <c r="E3" s="48"/>
      <c r="F3" s="48"/>
      <c r="G3" s="48"/>
      <c r="H3" s="48"/>
      <c r="I3" s="48"/>
    </row>
    <row r="4" spans="1:9" ht="18" x14ac:dyDescent="0.4">
      <c r="A4" s="379" t="s">
        <v>1093</v>
      </c>
      <c r="B4" s="47"/>
      <c r="C4" s="48"/>
      <c r="D4" s="48"/>
      <c r="E4" s="48"/>
      <c r="F4" s="48"/>
      <c r="G4" s="48"/>
      <c r="H4" s="48"/>
      <c r="I4" s="48"/>
    </row>
    <row r="5" spans="1:9" ht="14.5" customHeight="1" x14ac:dyDescent="0.35">
      <c r="A5" s="48"/>
      <c r="B5" s="48"/>
      <c r="C5" s="48"/>
      <c r="D5" s="48"/>
      <c r="E5" s="48"/>
      <c r="F5" s="48"/>
      <c r="G5" s="48"/>
      <c r="H5" s="48"/>
      <c r="I5" s="48"/>
    </row>
    <row r="6" spans="1:9" ht="31.9" customHeight="1" x14ac:dyDescent="0.35">
      <c r="A6" s="1156"/>
      <c r="B6" s="1156"/>
      <c r="C6" s="329" t="s">
        <v>179</v>
      </c>
      <c r="D6" s="329" t="s">
        <v>469</v>
      </c>
      <c r="E6" s="329" t="s">
        <v>180</v>
      </c>
      <c r="F6" s="329" t="s">
        <v>181</v>
      </c>
      <c r="G6" s="329" t="s">
        <v>126</v>
      </c>
      <c r="H6" s="329" t="s">
        <v>753</v>
      </c>
      <c r="I6" s="48"/>
    </row>
    <row r="7" spans="1:9" x14ac:dyDescent="0.35">
      <c r="A7" s="1157" t="s">
        <v>76</v>
      </c>
      <c r="B7" s="1157"/>
      <c r="C7" s="380"/>
      <c r="D7" s="381"/>
      <c r="E7" s="381"/>
      <c r="F7" s="381"/>
      <c r="G7" s="381">
        <v>172</v>
      </c>
      <c r="H7" s="568">
        <v>172</v>
      </c>
      <c r="I7" s="48"/>
    </row>
    <row r="8" spans="1:9" x14ac:dyDescent="0.35">
      <c r="A8" s="1157" t="s">
        <v>77</v>
      </c>
      <c r="B8" s="1157"/>
      <c r="C8" s="382">
        <v>71</v>
      </c>
      <c r="D8" s="30">
        <v>2</v>
      </c>
      <c r="E8" s="30">
        <v>49</v>
      </c>
      <c r="F8" s="30">
        <v>146</v>
      </c>
      <c r="G8" s="30">
        <v>238</v>
      </c>
      <c r="H8" s="30">
        <v>506</v>
      </c>
      <c r="I8" s="48"/>
    </row>
    <row r="9" spans="1:9" ht="14.5" customHeight="1" x14ac:dyDescent="0.35">
      <c r="A9" s="1157" t="s">
        <v>78</v>
      </c>
      <c r="B9" s="1157"/>
      <c r="C9" s="383">
        <v>674</v>
      </c>
      <c r="D9" s="29"/>
      <c r="E9" s="29">
        <v>10</v>
      </c>
      <c r="F9" s="29"/>
      <c r="G9" s="29">
        <v>44</v>
      </c>
      <c r="H9" s="30">
        <v>728</v>
      </c>
      <c r="I9" s="48"/>
    </row>
    <row r="10" spans="1:9" ht="14.5" customHeight="1" x14ac:dyDescent="0.35">
      <c r="A10" s="1157" t="s">
        <v>79</v>
      </c>
      <c r="B10" s="1157"/>
      <c r="C10" s="382">
        <v>1235</v>
      </c>
      <c r="D10" s="30"/>
      <c r="E10" s="30">
        <v>1</v>
      </c>
      <c r="F10" s="30"/>
      <c r="G10" s="30">
        <v>272</v>
      </c>
      <c r="H10" s="30">
        <v>1508</v>
      </c>
      <c r="I10" s="48"/>
    </row>
    <row r="11" spans="1:9" ht="14.5" customHeight="1" x14ac:dyDescent="0.35">
      <c r="A11" s="1157" t="s">
        <v>80</v>
      </c>
      <c r="B11" s="1157"/>
      <c r="C11" s="383">
        <v>17</v>
      </c>
      <c r="D11" s="29">
        <v>2</v>
      </c>
      <c r="E11" s="29"/>
      <c r="F11" s="29"/>
      <c r="G11" s="29"/>
      <c r="H11" s="30">
        <v>19</v>
      </c>
      <c r="I11" s="48"/>
    </row>
    <row r="12" spans="1:9" ht="14.5" customHeight="1" x14ac:dyDescent="0.35">
      <c r="A12" s="1157" t="s">
        <v>81</v>
      </c>
      <c r="B12" s="1157"/>
      <c r="C12" s="570">
        <v>58</v>
      </c>
      <c r="D12" s="571"/>
      <c r="E12" s="571"/>
      <c r="F12" s="571"/>
      <c r="G12" s="571">
        <v>6</v>
      </c>
      <c r="H12" s="571">
        <v>64</v>
      </c>
      <c r="I12" s="48"/>
    </row>
    <row r="13" spans="1:9" ht="14.5" customHeight="1" x14ac:dyDescent="0.35">
      <c r="A13" s="1158" t="s">
        <v>750</v>
      </c>
      <c r="B13" s="1158"/>
      <c r="C13" s="569">
        <v>2055</v>
      </c>
      <c r="D13" s="71">
        <v>4</v>
      </c>
      <c r="E13" s="71">
        <v>60</v>
      </c>
      <c r="F13" s="71">
        <v>146</v>
      </c>
      <c r="G13" s="71">
        <v>732</v>
      </c>
      <c r="H13" s="71">
        <v>2997</v>
      </c>
      <c r="I13" s="48"/>
    </row>
    <row r="14" spans="1:9" ht="14.5" customHeight="1" x14ac:dyDescent="0.35">
      <c r="A14" s="48"/>
      <c r="B14" s="48"/>
      <c r="C14" s="48"/>
      <c r="D14" s="48"/>
      <c r="E14" s="48"/>
      <c r="F14" s="48"/>
      <c r="G14" s="48"/>
      <c r="H14" s="48"/>
      <c r="I14" s="48"/>
    </row>
    <row r="15" spans="1:9" ht="14.5" customHeight="1" x14ac:dyDescent="0.35">
      <c r="A15" s="48"/>
      <c r="B15" s="48"/>
      <c r="C15" s="48"/>
      <c r="D15" s="48"/>
      <c r="E15" s="48"/>
      <c r="F15" s="48"/>
      <c r="G15" s="48"/>
      <c r="H15" s="48"/>
      <c r="I15" s="48"/>
    </row>
    <row r="16" spans="1:9" ht="28.15" customHeight="1" x14ac:dyDescent="0.35">
      <c r="A16" s="48"/>
      <c r="B16" s="237"/>
      <c r="C16" s="384" t="s">
        <v>179</v>
      </c>
      <c r="D16" s="384" t="s">
        <v>469</v>
      </c>
      <c r="E16" s="384" t="s">
        <v>180</v>
      </c>
      <c r="F16" s="384" t="s">
        <v>181</v>
      </c>
      <c r="G16" s="384" t="s">
        <v>126</v>
      </c>
      <c r="H16" s="329" t="s">
        <v>753</v>
      </c>
      <c r="I16" s="48"/>
    </row>
    <row r="17" spans="1:9" ht="14.5" customHeight="1" x14ac:dyDescent="0.35">
      <c r="A17" s="1155" t="s">
        <v>339</v>
      </c>
      <c r="B17" s="1155"/>
      <c r="C17" s="380">
        <v>833</v>
      </c>
      <c r="D17" s="381">
        <v>4</v>
      </c>
      <c r="E17" s="381">
        <v>9</v>
      </c>
      <c r="F17" s="381">
        <v>40</v>
      </c>
      <c r="G17" s="381">
        <v>108</v>
      </c>
      <c r="H17" s="568">
        <v>994</v>
      </c>
      <c r="I17" s="48"/>
    </row>
    <row r="18" spans="1:9" ht="14.5" customHeight="1" x14ac:dyDescent="0.35">
      <c r="A18" s="1155" t="s">
        <v>340</v>
      </c>
      <c r="B18" s="1155"/>
      <c r="C18" s="382">
        <v>56</v>
      </c>
      <c r="D18" s="30"/>
      <c r="E18" s="30"/>
      <c r="F18" s="30">
        <v>6</v>
      </c>
      <c r="G18" s="30">
        <v>2</v>
      </c>
      <c r="H18" s="30">
        <v>64</v>
      </c>
      <c r="I18" s="48"/>
    </row>
    <row r="19" spans="1:9" ht="14.5" customHeight="1" x14ac:dyDescent="0.35">
      <c r="A19" s="1155" t="s">
        <v>341</v>
      </c>
      <c r="B19" s="1155"/>
      <c r="C19" s="383">
        <v>107</v>
      </c>
      <c r="D19" s="29"/>
      <c r="E19" s="29">
        <v>6</v>
      </c>
      <c r="F19" s="29"/>
      <c r="G19" s="29">
        <v>15</v>
      </c>
      <c r="H19" s="30">
        <v>128</v>
      </c>
      <c r="I19" s="48"/>
    </row>
    <row r="20" spans="1:9" ht="14.5" customHeight="1" x14ac:dyDescent="0.35">
      <c r="A20" s="1155" t="s">
        <v>342</v>
      </c>
      <c r="B20" s="1155"/>
      <c r="C20" s="382">
        <v>16</v>
      </c>
      <c r="D20" s="30"/>
      <c r="E20" s="30"/>
      <c r="F20" s="30">
        <v>1</v>
      </c>
      <c r="G20" s="30"/>
      <c r="H20" s="30">
        <v>17</v>
      </c>
      <c r="I20" s="48"/>
    </row>
    <row r="21" spans="1:9" ht="14.5" customHeight="1" x14ac:dyDescent="0.35">
      <c r="A21" s="1155" t="s">
        <v>343</v>
      </c>
      <c r="B21" s="1155"/>
      <c r="C21" s="383">
        <v>37</v>
      </c>
      <c r="D21" s="29"/>
      <c r="E21" s="29"/>
      <c r="F21" s="29"/>
      <c r="G21" s="29"/>
      <c r="H21" s="30">
        <v>37</v>
      </c>
      <c r="I21" s="48"/>
    </row>
    <row r="22" spans="1:9" ht="14.5" customHeight="1" x14ac:dyDescent="0.35">
      <c r="A22" s="1155" t="s">
        <v>344</v>
      </c>
      <c r="B22" s="1155"/>
      <c r="C22" s="382"/>
      <c r="D22" s="30"/>
      <c r="E22" s="30"/>
      <c r="F22" s="30"/>
      <c r="G22" s="30">
        <v>601</v>
      </c>
      <c r="H22" s="30">
        <v>601</v>
      </c>
      <c r="I22" s="48"/>
    </row>
    <row r="23" spans="1:9" ht="14.5" customHeight="1" x14ac:dyDescent="0.35">
      <c r="A23" s="1155" t="s">
        <v>345</v>
      </c>
      <c r="B23" s="1155"/>
      <c r="C23" s="383">
        <v>4</v>
      </c>
      <c r="D23" s="29"/>
      <c r="E23" s="29"/>
      <c r="F23" s="29">
        <v>2</v>
      </c>
      <c r="G23" s="29"/>
      <c r="H23" s="30">
        <v>6</v>
      </c>
      <c r="I23" s="48"/>
    </row>
    <row r="24" spans="1:9" ht="14.5" customHeight="1" x14ac:dyDescent="0.35">
      <c r="A24" s="1155" t="s">
        <v>346</v>
      </c>
      <c r="B24" s="1155"/>
      <c r="C24" s="382">
        <v>31</v>
      </c>
      <c r="D24" s="30"/>
      <c r="E24" s="30"/>
      <c r="F24" s="30"/>
      <c r="G24" s="30">
        <v>3</v>
      </c>
      <c r="H24" s="30">
        <v>34</v>
      </c>
      <c r="I24" s="48"/>
    </row>
    <row r="25" spans="1:9" ht="14.5" customHeight="1" x14ac:dyDescent="0.35">
      <c r="A25" s="1155" t="s">
        <v>347</v>
      </c>
      <c r="B25" s="1155"/>
      <c r="C25" s="383">
        <v>839</v>
      </c>
      <c r="D25" s="29"/>
      <c r="E25" s="29">
        <v>39</v>
      </c>
      <c r="F25" s="29">
        <v>82</v>
      </c>
      <c r="G25" s="29">
        <v>2</v>
      </c>
      <c r="H25" s="30">
        <v>962</v>
      </c>
      <c r="I25" s="48"/>
    </row>
    <row r="26" spans="1:9" ht="14.5" customHeight="1" x14ac:dyDescent="0.35">
      <c r="A26" s="1155" t="s">
        <v>348</v>
      </c>
      <c r="B26" s="1155"/>
      <c r="C26" s="382">
        <v>62</v>
      </c>
      <c r="D26" s="30"/>
      <c r="E26" s="30">
        <v>3</v>
      </c>
      <c r="F26" s="30">
        <v>7</v>
      </c>
      <c r="G26" s="30"/>
      <c r="H26" s="30">
        <v>72</v>
      </c>
      <c r="I26" s="48"/>
    </row>
    <row r="27" spans="1:9" ht="14.5" customHeight="1" x14ac:dyDescent="0.35">
      <c r="A27" s="1155" t="s">
        <v>349</v>
      </c>
      <c r="B27" s="1155"/>
      <c r="C27" s="383">
        <v>68</v>
      </c>
      <c r="D27" s="29"/>
      <c r="E27" s="29">
        <v>2</v>
      </c>
      <c r="F27" s="29">
        <v>8</v>
      </c>
      <c r="G27" s="29">
        <v>1</v>
      </c>
      <c r="H27" s="30">
        <v>79</v>
      </c>
      <c r="I27" s="48"/>
    </row>
    <row r="28" spans="1:9" ht="14.5" customHeight="1" x14ac:dyDescent="0.35">
      <c r="A28" s="1155" t="s">
        <v>350</v>
      </c>
      <c r="B28" s="1155"/>
      <c r="C28" s="572">
        <v>2</v>
      </c>
      <c r="D28" s="32"/>
      <c r="E28" s="32">
        <v>1</v>
      </c>
      <c r="F28" s="32"/>
      <c r="G28" s="32"/>
      <c r="H28" s="32">
        <v>3</v>
      </c>
      <c r="I28" s="48"/>
    </row>
    <row r="29" spans="1:9" ht="14.5" customHeight="1" x14ac:dyDescent="0.35">
      <c r="A29" s="1159" t="s">
        <v>750</v>
      </c>
      <c r="B29" s="1159"/>
      <c r="C29" s="573">
        <v>2055</v>
      </c>
      <c r="D29" s="36">
        <v>4</v>
      </c>
      <c r="E29" s="36">
        <v>60</v>
      </c>
      <c r="F29" s="36">
        <v>146</v>
      </c>
      <c r="G29" s="36">
        <v>732</v>
      </c>
      <c r="H29" s="36">
        <v>2997</v>
      </c>
      <c r="I29" s="48"/>
    </row>
    <row r="30" spans="1:9" ht="14.5" customHeight="1" x14ac:dyDescent="0.35">
      <c r="A30" s="48"/>
      <c r="B30" s="48"/>
      <c r="C30" s="48"/>
      <c r="D30" s="48"/>
      <c r="E30" s="48"/>
      <c r="F30" s="48"/>
      <c r="G30" s="48"/>
      <c r="H30" s="48"/>
      <c r="I30" s="48"/>
    </row>
    <row r="31" spans="1:9" ht="14.5" customHeight="1" x14ac:dyDescent="0.35">
      <c r="A31" s="206" t="s">
        <v>1106</v>
      </c>
      <c r="B31" s="48"/>
      <c r="C31" s="48"/>
      <c r="D31" s="48"/>
      <c r="E31" s="48"/>
      <c r="F31" s="48"/>
      <c r="G31" s="48"/>
      <c r="H31" s="48"/>
      <c r="I31" s="48"/>
    </row>
    <row r="32" spans="1:9" ht="14.5" customHeight="1" x14ac:dyDescent="0.35">
      <c r="A32" s="206" t="s">
        <v>1107</v>
      </c>
      <c r="B32" s="48"/>
      <c r="C32" s="48"/>
      <c r="D32" s="48"/>
      <c r="E32" s="48"/>
      <c r="F32" s="48"/>
      <c r="G32" s="48"/>
      <c r="H32" s="48"/>
      <c r="I32" s="48"/>
    </row>
    <row r="33" spans="1:9" x14ac:dyDescent="0.35">
      <c r="A33" s="48"/>
      <c r="B33" s="48"/>
      <c r="C33" s="48"/>
      <c r="D33" s="48"/>
      <c r="E33" s="48"/>
      <c r="F33" s="48"/>
      <c r="G33" s="48"/>
      <c r="H33" s="48"/>
      <c r="I33" s="48"/>
    </row>
    <row r="34" spans="1:9" x14ac:dyDescent="0.35">
      <c r="A34" s="48"/>
      <c r="B34" s="48"/>
      <c r="C34" s="48"/>
      <c r="D34" s="48"/>
      <c r="E34" s="48"/>
      <c r="F34" s="48"/>
      <c r="G34" s="48"/>
      <c r="H34" s="48"/>
      <c r="I34" s="48"/>
    </row>
    <row r="36" spans="1:9" ht="14.5" customHeight="1" x14ac:dyDescent="0.35"/>
    <row r="46" spans="1:9" ht="14.5" customHeight="1" x14ac:dyDescent="0.35"/>
    <row r="53" spans="1:9" x14ac:dyDescent="0.35">
      <c r="A53" s="48"/>
      <c r="B53" s="48"/>
      <c r="C53" s="48"/>
      <c r="D53" s="48"/>
      <c r="E53" s="48"/>
      <c r="F53" s="48"/>
      <c r="G53" s="48"/>
      <c r="H53" s="48"/>
      <c r="I53" s="48"/>
    </row>
    <row r="54" spans="1:9" x14ac:dyDescent="0.35">
      <c r="A54" s="48"/>
      <c r="B54" s="48"/>
      <c r="C54" s="48"/>
      <c r="D54" s="48"/>
      <c r="E54" s="48"/>
      <c r="F54" s="48"/>
      <c r="G54" s="48"/>
      <c r="H54" s="48"/>
      <c r="I54" s="48"/>
    </row>
    <row r="55" spans="1:9" ht="14.5" customHeight="1" x14ac:dyDescent="0.35">
      <c r="A55" s="48"/>
      <c r="B55" s="48"/>
      <c r="C55" s="48"/>
      <c r="D55" s="48"/>
      <c r="E55" s="48"/>
      <c r="F55" s="48"/>
      <c r="G55" s="48"/>
      <c r="H55" s="48"/>
      <c r="I55" s="48"/>
    </row>
    <row r="56" spans="1:9" x14ac:dyDescent="0.35">
      <c r="A56" s="48"/>
      <c r="B56" s="48"/>
      <c r="C56" s="48"/>
      <c r="D56" s="48"/>
      <c r="E56" s="48"/>
      <c r="F56" s="48"/>
      <c r="G56" s="48"/>
      <c r="H56" s="48"/>
      <c r="I56" s="48"/>
    </row>
    <row r="57" spans="1:9" x14ac:dyDescent="0.35">
      <c r="A57" s="48"/>
      <c r="B57" s="48"/>
      <c r="C57" s="48"/>
      <c r="D57" s="48"/>
      <c r="E57" s="48"/>
      <c r="F57" s="48"/>
      <c r="G57" s="48"/>
      <c r="H57" s="48"/>
      <c r="I57" s="48"/>
    </row>
    <row r="58" spans="1:9" x14ac:dyDescent="0.35">
      <c r="A58" s="48"/>
      <c r="B58" s="48"/>
      <c r="C58" s="48"/>
      <c r="D58" s="48"/>
      <c r="E58" s="48"/>
      <c r="F58" s="48"/>
      <c r="G58" s="48"/>
      <c r="H58" s="48"/>
      <c r="I58" s="48"/>
    </row>
    <row r="59" spans="1:9" x14ac:dyDescent="0.35">
      <c r="A59" s="48"/>
      <c r="B59" s="48"/>
      <c r="C59" s="48"/>
      <c r="D59" s="48"/>
      <c r="E59" s="48"/>
      <c r="F59" s="48"/>
      <c r="G59" s="48"/>
      <c r="H59" s="48"/>
      <c r="I59" s="48"/>
    </row>
    <row r="60" spans="1:9" x14ac:dyDescent="0.35">
      <c r="A60" s="48"/>
      <c r="B60" s="48"/>
      <c r="C60" s="48"/>
      <c r="D60" s="48"/>
      <c r="E60" s="48"/>
      <c r="F60" s="48"/>
      <c r="G60" s="48"/>
      <c r="H60" s="48"/>
      <c r="I60" s="48"/>
    </row>
    <row r="61" spans="1:9" x14ac:dyDescent="0.35">
      <c r="A61" s="48"/>
      <c r="B61" s="48"/>
      <c r="C61" s="48"/>
      <c r="D61" s="48"/>
      <c r="E61" s="48"/>
      <c r="F61" s="48"/>
      <c r="G61" s="48"/>
      <c r="H61" s="48"/>
      <c r="I61" s="48"/>
    </row>
    <row r="62" spans="1:9" x14ac:dyDescent="0.35">
      <c r="A62" s="48"/>
      <c r="B62" s="48"/>
      <c r="C62" s="48"/>
      <c r="D62" s="48"/>
      <c r="E62" s="48"/>
      <c r="F62" s="48"/>
      <c r="G62" s="48"/>
      <c r="H62" s="48"/>
      <c r="I62" s="48"/>
    </row>
    <row r="63" spans="1:9" x14ac:dyDescent="0.35">
      <c r="A63" s="48"/>
      <c r="B63" s="48"/>
      <c r="C63" s="48"/>
      <c r="D63" s="48"/>
      <c r="E63" s="48"/>
      <c r="F63" s="48"/>
      <c r="G63" s="48"/>
      <c r="H63" s="48"/>
      <c r="I63" s="48"/>
    </row>
    <row r="64" spans="1:9" ht="14.5" customHeight="1" x14ac:dyDescent="0.35">
      <c r="A64" s="48"/>
      <c r="B64" s="48"/>
      <c r="C64" s="48"/>
      <c r="D64" s="48"/>
      <c r="E64" s="48"/>
      <c r="F64" s="48"/>
      <c r="G64" s="48"/>
      <c r="H64" s="48"/>
      <c r="I64" s="48"/>
    </row>
    <row r="65" spans="1:9" x14ac:dyDescent="0.35">
      <c r="A65" s="48"/>
      <c r="B65" s="48"/>
      <c r="C65" s="48"/>
      <c r="D65" s="48"/>
      <c r="E65" s="48"/>
      <c r="F65" s="48"/>
      <c r="G65" s="48"/>
      <c r="H65" s="48"/>
      <c r="I65" s="48"/>
    </row>
    <row r="66" spans="1:9" x14ac:dyDescent="0.35">
      <c r="A66" s="48"/>
      <c r="B66" s="48"/>
      <c r="C66" s="48"/>
      <c r="D66" s="48"/>
      <c r="E66" s="48"/>
      <c r="F66" s="48"/>
      <c r="G66" s="48"/>
      <c r="H66" s="48"/>
      <c r="I66" s="48"/>
    </row>
    <row r="67" spans="1:9" ht="14.5" customHeight="1" x14ac:dyDescent="0.35">
      <c r="A67" s="48"/>
      <c r="B67" s="48"/>
      <c r="C67" s="48"/>
      <c r="D67" s="48"/>
      <c r="E67" s="48"/>
      <c r="F67" s="48"/>
      <c r="G67" s="48"/>
      <c r="H67" s="48"/>
      <c r="I67" s="48"/>
    </row>
    <row r="68" spans="1:9" x14ac:dyDescent="0.35">
      <c r="A68" s="48"/>
      <c r="B68" s="48"/>
      <c r="C68" s="48"/>
      <c r="D68" s="48"/>
      <c r="E68" s="48"/>
      <c r="F68" s="48"/>
      <c r="G68" s="48"/>
      <c r="H68" s="48"/>
      <c r="I68" s="48"/>
    </row>
    <row r="69" spans="1:9" x14ac:dyDescent="0.35">
      <c r="A69" s="48"/>
      <c r="B69" s="48"/>
      <c r="C69" s="48"/>
      <c r="D69" s="48"/>
      <c r="E69" s="48"/>
      <c r="F69" s="48"/>
      <c r="G69" s="48"/>
      <c r="H69" s="48"/>
      <c r="I69" s="48"/>
    </row>
    <row r="70" spans="1:9" x14ac:dyDescent="0.35">
      <c r="A70" s="48"/>
      <c r="B70" s="48"/>
      <c r="C70" s="48"/>
      <c r="D70" s="48"/>
      <c r="E70" s="48"/>
      <c r="F70" s="48"/>
      <c r="G70" s="48"/>
      <c r="H70" s="48"/>
      <c r="I70" s="48"/>
    </row>
    <row r="71" spans="1:9" x14ac:dyDescent="0.35">
      <c r="A71" s="48"/>
      <c r="B71" s="48"/>
      <c r="C71" s="48"/>
      <c r="D71" s="48"/>
      <c r="E71" s="48"/>
      <c r="F71" s="48"/>
      <c r="G71" s="48"/>
      <c r="H71" s="48"/>
      <c r="I71" s="48"/>
    </row>
    <row r="72" spans="1:9" x14ac:dyDescent="0.35">
      <c r="A72" s="48"/>
      <c r="B72" s="48"/>
      <c r="C72" s="48"/>
      <c r="D72" s="48"/>
      <c r="E72" s="48"/>
      <c r="F72" s="48"/>
      <c r="G72" s="48"/>
      <c r="H72" s="48"/>
      <c r="I72" s="48"/>
    </row>
    <row r="73" spans="1:9" x14ac:dyDescent="0.35">
      <c r="A73" s="48"/>
      <c r="B73" s="48"/>
      <c r="C73" s="48"/>
      <c r="D73" s="48"/>
      <c r="E73" s="48"/>
      <c r="F73" s="48"/>
      <c r="G73" s="48"/>
      <c r="H73" s="48"/>
      <c r="I73" s="48"/>
    </row>
    <row r="74" spans="1:9" x14ac:dyDescent="0.35">
      <c r="A74" s="48"/>
      <c r="B74" s="48"/>
      <c r="C74" s="48"/>
      <c r="D74" s="48"/>
      <c r="E74" s="48"/>
      <c r="F74" s="48"/>
      <c r="G74" s="48"/>
      <c r="H74" s="48"/>
      <c r="I74" s="48"/>
    </row>
    <row r="75" spans="1:9" x14ac:dyDescent="0.35">
      <c r="A75" s="48"/>
      <c r="B75" s="48"/>
      <c r="C75" s="48"/>
      <c r="D75" s="48"/>
      <c r="E75" s="48"/>
      <c r="F75" s="48"/>
      <c r="G75" s="48"/>
      <c r="H75" s="48"/>
      <c r="I75" s="48"/>
    </row>
    <row r="76" spans="1:9" x14ac:dyDescent="0.35">
      <c r="A76" s="48"/>
      <c r="B76" s="48"/>
      <c r="C76" s="48"/>
      <c r="D76" s="48"/>
      <c r="E76" s="48"/>
      <c r="F76" s="48"/>
      <c r="G76" s="48"/>
      <c r="H76" s="48"/>
      <c r="I76" s="48"/>
    </row>
    <row r="83" ht="30" customHeight="1" x14ac:dyDescent="0.35"/>
    <row r="93" ht="30" customHeight="1" x14ac:dyDescent="0.35"/>
  </sheetData>
  <mergeCells count="21">
    <mergeCell ref="A27:B27"/>
    <mergeCell ref="A28:B28"/>
    <mergeCell ref="A29:B29"/>
    <mergeCell ref="A21:B21"/>
    <mergeCell ref="A22:B22"/>
    <mergeCell ref="A23:B23"/>
    <mergeCell ref="A24:B24"/>
    <mergeCell ref="A25:B25"/>
    <mergeCell ref="A26:B26"/>
    <mergeCell ref="A20:B20"/>
    <mergeCell ref="A6:B6"/>
    <mergeCell ref="A7:B7"/>
    <mergeCell ref="A8:B8"/>
    <mergeCell ref="A9:B9"/>
    <mergeCell ref="A10:B10"/>
    <mergeCell ref="A11:B11"/>
    <mergeCell ref="A12:B12"/>
    <mergeCell ref="A13:B13"/>
    <mergeCell ref="A17:B17"/>
    <mergeCell ref="A18:B18"/>
    <mergeCell ref="A19:B19"/>
  </mergeCells>
  <hyperlinks>
    <hyperlink ref="A3" location="Sommaire!A1" display="Retour au sommaire" xr:uid="{00000000-0004-0000-1400-000000000000}"/>
    <hyperlink ref="C3" location="'Sources et champs'!A1" display="Source et champs" xr:uid="{00000000-0004-0000-1400-000001000000}"/>
  </hyperlinks>
  <pageMargins left="0.70866141732283472" right="0.70866141732283472" top="0.74803149606299213" bottom="0.74803149606299213" header="0.31496062992125984" footer="0.31496062992125984"/>
  <pageSetup paperSize="9" scale="59" orientation="portrait" r:id="rId1"/>
  <headerFooter differentFirst="1" scaleWithDoc="0">
    <oddFooter>&amp;R&amp;P/&amp;N</oddFooter>
  </headerFooter>
  <rowBreaks count="1" manualBreakCount="1">
    <brk id="79"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dimension ref="A1:P53"/>
  <sheetViews>
    <sheetView showGridLines="0" zoomScaleNormal="100" workbookViewId="0">
      <selection activeCell="C2" sqref="C2"/>
    </sheetView>
  </sheetViews>
  <sheetFormatPr baseColWidth="10" defaultRowHeight="14.5" x14ac:dyDescent="0.35"/>
  <cols>
    <col min="1" max="1" width="22.1796875" customWidth="1"/>
    <col min="4" max="15" width="5.26953125" customWidth="1"/>
    <col min="16" max="16" width="6.54296875" customWidth="1"/>
    <col min="17" max="17" width="15.7265625" customWidth="1"/>
  </cols>
  <sheetData>
    <row r="1" spans="1:16" ht="20" x14ac:dyDescent="0.4">
      <c r="A1" s="290" t="s">
        <v>1092</v>
      </c>
    </row>
    <row r="2" spans="1:16" x14ac:dyDescent="0.35">
      <c r="A2" s="3" t="s">
        <v>11</v>
      </c>
      <c r="C2" s="3" t="s">
        <v>1268</v>
      </c>
    </row>
    <row r="3" spans="1:16" ht="18" x14ac:dyDescent="0.4">
      <c r="A3" s="379" t="s">
        <v>1093</v>
      </c>
    </row>
    <row r="4" spans="1:16" ht="18" x14ac:dyDescent="0.4">
      <c r="A4" s="379"/>
    </row>
    <row r="5" spans="1:16" ht="144" customHeight="1" x14ac:dyDescent="0.35">
      <c r="A5" s="237"/>
      <c r="B5" s="237"/>
      <c r="C5" s="385"/>
      <c r="D5" s="386" t="s">
        <v>339</v>
      </c>
      <c r="E5" s="277" t="s">
        <v>340</v>
      </c>
      <c r="F5" s="277" t="s">
        <v>341</v>
      </c>
      <c r="G5" s="277" t="s">
        <v>342</v>
      </c>
      <c r="H5" s="277" t="s">
        <v>343</v>
      </c>
      <c r="I5" s="277" t="s">
        <v>344</v>
      </c>
      <c r="J5" s="277" t="s">
        <v>345</v>
      </c>
      <c r="K5" s="277" t="s">
        <v>346</v>
      </c>
      <c r="L5" s="277" t="s">
        <v>347</v>
      </c>
      <c r="M5" s="277" t="s">
        <v>348</v>
      </c>
      <c r="N5" s="277" t="s">
        <v>349</v>
      </c>
      <c r="O5" s="277" t="s">
        <v>350</v>
      </c>
      <c r="P5" s="277" t="s">
        <v>752</v>
      </c>
    </row>
    <row r="6" spans="1:16" x14ac:dyDescent="0.35">
      <c r="A6" s="1160" t="s">
        <v>76</v>
      </c>
      <c r="B6" s="1161" t="s">
        <v>126</v>
      </c>
      <c r="C6" s="387" t="s">
        <v>74</v>
      </c>
      <c r="D6" s="388">
        <v>8</v>
      </c>
      <c r="E6" s="388"/>
      <c r="F6" s="388"/>
      <c r="G6" s="388"/>
      <c r="H6" s="388"/>
      <c r="I6" s="388">
        <v>9</v>
      </c>
      <c r="J6" s="388"/>
      <c r="K6" s="388"/>
      <c r="L6" s="388"/>
      <c r="M6" s="388"/>
      <c r="N6" s="388"/>
      <c r="O6" s="388"/>
      <c r="P6" s="388">
        <v>17</v>
      </c>
    </row>
    <row r="7" spans="1:16" x14ac:dyDescent="0.35">
      <c r="A7" s="1160"/>
      <c r="B7" s="1161"/>
      <c r="C7" s="389" t="s">
        <v>73</v>
      </c>
      <c r="D7" s="255">
        <v>13</v>
      </c>
      <c r="E7" s="255"/>
      <c r="F7" s="255"/>
      <c r="G7" s="255"/>
      <c r="H7" s="255"/>
      <c r="I7" s="255">
        <v>142</v>
      </c>
      <c r="J7" s="255"/>
      <c r="K7" s="255"/>
      <c r="L7" s="255"/>
      <c r="M7" s="255"/>
      <c r="N7" s="255"/>
      <c r="O7" s="255"/>
      <c r="P7" s="255">
        <v>155</v>
      </c>
    </row>
    <row r="8" spans="1:16" x14ac:dyDescent="0.35">
      <c r="A8" s="1160"/>
      <c r="B8" s="1161"/>
      <c r="C8" s="390" t="s">
        <v>465</v>
      </c>
      <c r="D8" s="391">
        <f t="shared" ref="D8:P8" si="0">SUM(D6:D7)</f>
        <v>21</v>
      </c>
      <c r="E8" s="391">
        <f t="shared" si="0"/>
        <v>0</v>
      </c>
      <c r="F8" s="391">
        <f t="shared" si="0"/>
        <v>0</v>
      </c>
      <c r="G8" s="391">
        <f t="shared" si="0"/>
        <v>0</v>
      </c>
      <c r="H8" s="391">
        <f t="shared" si="0"/>
        <v>0</v>
      </c>
      <c r="I8" s="391">
        <f t="shared" si="0"/>
        <v>151</v>
      </c>
      <c r="J8" s="391">
        <f t="shared" si="0"/>
        <v>0</v>
      </c>
      <c r="K8" s="391">
        <f t="shared" si="0"/>
        <v>0</v>
      </c>
      <c r="L8" s="391">
        <f t="shared" si="0"/>
        <v>0</v>
      </c>
      <c r="M8" s="391">
        <f t="shared" si="0"/>
        <v>0</v>
      </c>
      <c r="N8" s="391">
        <f t="shared" si="0"/>
        <v>0</v>
      </c>
      <c r="O8" s="391">
        <f t="shared" si="0"/>
        <v>0</v>
      </c>
      <c r="P8" s="391">
        <f t="shared" si="0"/>
        <v>172</v>
      </c>
    </row>
    <row r="9" spans="1:16" x14ac:dyDescent="0.35">
      <c r="A9" s="1162" t="s">
        <v>192</v>
      </c>
      <c r="B9" s="1166" t="s">
        <v>126</v>
      </c>
      <c r="C9" s="242" t="s">
        <v>74</v>
      </c>
      <c r="D9" s="245"/>
      <c r="E9" s="245"/>
      <c r="F9" s="245"/>
      <c r="G9" s="245"/>
      <c r="H9" s="245"/>
      <c r="I9" s="245">
        <v>36</v>
      </c>
      <c r="J9" s="245"/>
      <c r="K9" s="245"/>
      <c r="L9" s="245"/>
      <c r="M9" s="245"/>
      <c r="N9" s="245"/>
      <c r="O9" s="245"/>
      <c r="P9" s="239">
        <v>36</v>
      </c>
    </row>
    <row r="10" spans="1:16" x14ac:dyDescent="0.35">
      <c r="A10" s="1163"/>
      <c r="B10" s="1166"/>
      <c r="C10" s="242" t="s">
        <v>73</v>
      </c>
      <c r="D10" s="239"/>
      <c r="E10" s="239"/>
      <c r="F10" s="239"/>
      <c r="G10" s="239"/>
      <c r="H10" s="239"/>
      <c r="I10" s="239">
        <v>202</v>
      </c>
      <c r="J10" s="239"/>
      <c r="K10" s="239"/>
      <c r="L10" s="239"/>
      <c r="M10" s="239"/>
      <c r="N10" s="239"/>
      <c r="O10" s="239"/>
      <c r="P10" s="239">
        <v>202</v>
      </c>
    </row>
    <row r="11" spans="1:16" x14ac:dyDescent="0.35">
      <c r="A11" s="1163"/>
      <c r="B11" s="1166"/>
      <c r="C11" s="242" t="s">
        <v>465</v>
      </c>
      <c r="D11" s="239">
        <f t="shared" ref="D11:P11" si="1">SUM(D9:D10)</f>
        <v>0</v>
      </c>
      <c r="E11" s="239">
        <f t="shared" si="1"/>
        <v>0</v>
      </c>
      <c r="F11" s="239">
        <f t="shared" si="1"/>
        <v>0</v>
      </c>
      <c r="G11" s="239">
        <f t="shared" si="1"/>
        <v>0</v>
      </c>
      <c r="H11" s="239">
        <f t="shared" si="1"/>
        <v>0</v>
      </c>
      <c r="I11" s="239">
        <f t="shared" si="1"/>
        <v>238</v>
      </c>
      <c r="J11" s="239">
        <f t="shared" si="1"/>
        <v>0</v>
      </c>
      <c r="K11" s="239">
        <f t="shared" si="1"/>
        <v>0</v>
      </c>
      <c r="L11" s="239">
        <f t="shared" si="1"/>
        <v>0</v>
      </c>
      <c r="M11" s="239">
        <f t="shared" si="1"/>
        <v>0</v>
      </c>
      <c r="N11" s="239">
        <f t="shared" si="1"/>
        <v>0</v>
      </c>
      <c r="O11" s="239">
        <f t="shared" si="1"/>
        <v>0</v>
      </c>
      <c r="P11" s="239">
        <f t="shared" si="1"/>
        <v>238</v>
      </c>
    </row>
    <row r="12" spans="1:16" x14ac:dyDescent="0.35">
      <c r="A12" s="1163"/>
      <c r="B12" s="1166" t="s">
        <v>127</v>
      </c>
      <c r="C12" s="238" t="s">
        <v>74</v>
      </c>
      <c r="D12" s="243">
        <v>21</v>
      </c>
      <c r="E12" s="243">
        <v>3</v>
      </c>
      <c r="F12" s="243"/>
      <c r="G12" s="243"/>
      <c r="H12" s="243"/>
      <c r="I12" s="243"/>
      <c r="J12" s="243"/>
      <c r="K12" s="243"/>
      <c r="L12" s="243">
        <v>33</v>
      </c>
      <c r="M12" s="243"/>
      <c r="N12" s="243">
        <v>4</v>
      </c>
      <c r="O12" s="243">
        <v>1</v>
      </c>
      <c r="P12" s="243">
        <v>62</v>
      </c>
    </row>
    <row r="13" spans="1:16" x14ac:dyDescent="0.35">
      <c r="A13" s="1163"/>
      <c r="B13" s="1166"/>
      <c r="C13" s="238" t="s">
        <v>73</v>
      </c>
      <c r="D13" s="243">
        <v>58</v>
      </c>
      <c r="E13" s="243">
        <v>10</v>
      </c>
      <c r="F13" s="243">
        <v>4</v>
      </c>
      <c r="G13" s="243">
        <v>1</v>
      </c>
      <c r="H13" s="243"/>
      <c r="I13" s="243"/>
      <c r="J13" s="243">
        <v>4</v>
      </c>
      <c r="K13" s="243"/>
      <c r="L13" s="243">
        <v>111</v>
      </c>
      <c r="M13" s="243">
        <v>10</v>
      </c>
      <c r="N13" s="243">
        <v>7</v>
      </c>
      <c r="O13" s="243">
        <v>1</v>
      </c>
      <c r="P13" s="243">
        <v>206</v>
      </c>
    </row>
    <row r="14" spans="1:16" x14ac:dyDescent="0.35">
      <c r="A14" s="1163"/>
      <c r="B14" s="1166"/>
      <c r="C14" s="246" t="s">
        <v>465</v>
      </c>
      <c r="D14" s="247">
        <f t="shared" ref="D14:P14" si="2">SUM(D12:D13)</f>
        <v>79</v>
      </c>
      <c r="E14" s="247">
        <f t="shared" si="2"/>
        <v>13</v>
      </c>
      <c r="F14" s="247">
        <f t="shared" si="2"/>
        <v>4</v>
      </c>
      <c r="G14" s="247">
        <f t="shared" si="2"/>
        <v>1</v>
      </c>
      <c r="H14" s="247">
        <f t="shared" si="2"/>
        <v>0</v>
      </c>
      <c r="I14" s="247">
        <f t="shared" si="2"/>
        <v>0</v>
      </c>
      <c r="J14" s="247">
        <f t="shared" si="2"/>
        <v>4</v>
      </c>
      <c r="K14" s="247">
        <f t="shared" si="2"/>
        <v>0</v>
      </c>
      <c r="L14" s="247">
        <f t="shared" si="2"/>
        <v>144</v>
      </c>
      <c r="M14" s="247">
        <f t="shared" si="2"/>
        <v>10</v>
      </c>
      <c r="N14" s="247">
        <f t="shared" si="2"/>
        <v>11</v>
      </c>
      <c r="O14" s="247">
        <f t="shared" si="2"/>
        <v>2</v>
      </c>
      <c r="P14" s="247">
        <f t="shared" si="2"/>
        <v>268</v>
      </c>
    </row>
    <row r="15" spans="1:16" x14ac:dyDescent="0.35">
      <c r="A15" s="1164"/>
      <c r="B15" s="1167" t="s">
        <v>192</v>
      </c>
      <c r="C15" s="256" t="s">
        <v>74</v>
      </c>
      <c r="D15" s="258">
        <f t="shared" ref="D15:P16" si="3">SUM(D12,D9)</f>
        <v>21</v>
      </c>
      <c r="E15" s="258">
        <f t="shared" si="3"/>
        <v>3</v>
      </c>
      <c r="F15" s="258">
        <f t="shared" si="3"/>
        <v>0</v>
      </c>
      <c r="G15" s="258">
        <f t="shared" si="3"/>
        <v>0</v>
      </c>
      <c r="H15" s="258">
        <f t="shared" si="3"/>
        <v>0</v>
      </c>
      <c r="I15" s="258">
        <f t="shared" si="3"/>
        <v>36</v>
      </c>
      <c r="J15" s="258">
        <f t="shared" si="3"/>
        <v>0</v>
      </c>
      <c r="K15" s="258">
        <f t="shared" si="3"/>
        <v>0</v>
      </c>
      <c r="L15" s="258">
        <f t="shared" si="3"/>
        <v>33</v>
      </c>
      <c r="M15" s="258">
        <f t="shared" si="3"/>
        <v>0</v>
      </c>
      <c r="N15" s="258">
        <f t="shared" si="3"/>
        <v>4</v>
      </c>
      <c r="O15" s="258">
        <f t="shared" si="3"/>
        <v>1</v>
      </c>
      <c r="P15" s="258">
        <f t="shared" si="3"/>
        <v>98</v>
      </c>
    </row>
    <row r="16" spans="1:16" x14ac:dyDescent="0.35">
      <c r="A16" s="1164"/>
      <c r="B16" s="1168"/>
      <c r="C16" s="256" t="s">
        <v>73</v>
      </c>
      <c r="D16" s="258">
        <f t="shared" si="3"/>
        <v>58</v>
      </c>
      <c r="E16" s="258">
        <f t="shared" si="3"/>
        <v>10</v>
      </c>
      <c r="F16" s="258">
        <f t="shared" si="3"/>
        <v>4</v>
      </c>
      <c r="G16" s="258">
        <f t="shared" si="3"/>
        <v>1</v>
      </c>
      <c r="H16" s="258">
        <f t="shared" si="3"/>
        <v>0</v>
      </c>
      <c r="I16" s="258">
        <f t="shared" si="3"/>
        <v>202</v>
      </c>
      <c r="J16" s="258">
        <f t="shared" si="3"/>
        <v>4</v>
      </c>
      <c r="K16" s="258">
        <f t="shared" si="3"/>
        <v>0</v>
      </c>
      <c r="L16" s="258">
        <f t="shared" si="3"/>
        <v>111</v>
      </c>
      <c r="M16" s="258">
        <f t="shared" si="3"/>
        <v>10</v>
      </c>
      <c r="N16" s="258">
        <f t="shared" si="3"/>
        <v>7</v>
      </c>
      <c r="O16" s="258">
        <f t="shared" si="3"/>
        <v>1</v>
      </c>
      <c r="P16" s="258">
        <f t="shared" si="3"/>
        <v>408</v>
      </c>
    </row>
    <row r="17" spans="1:16" x14ac:dyDescent="0.35">
      <c r="A17" s="1165"/>
      <c r="B17" s="1169"/>
      <c r="C17" s="252" t="s">
        <v>465</v>
      </c>
      <c r="D17" s="253">
        <f t="shared" ref="D17:P17" si="4">SUM(D15:D16)</f>
        <v>79</v>
      </c>
      <c r="E17" s="253">
        <f t="shared" si="4"/>
        <v>13</v>
      </c>
      <c r="F17" s="253">
        <f t="shared" si="4"/>
        <v>4</v>
      </c>
      <c r="G17" s="253">
        <f t="shared" si="4"/>
        <v>1</v>
      </c>
      <c r="H17" s="253">
        <f t="shared" si="4"/>
        <v>0</v>
      </c>
      <c r="I17" s="253">
        <f t="shared" si="4"/>
        <v>238</v>
      </c>
      <c r="J17" s="253">
        <f t="shared" si="4"/>
        <v>4</v>
      </c>
      <c r="K17" s="253">
        <f t="shared" si="4"/>
        <v>0</v>
      </c>
      <c r="L17" s="253">
        <f t="shared" si="4"/>
        <v>144</v>
      </c>
      <c r="M17" s="253">
        <f t="shared" si="4"/>
        <v>10</v>
      </c>
      <c r="N17" s="253">
        <f t="shared" si="4"/>
        <v>11</v>
      </c>
      <c r="O17" s="253">
        <f t="shared" si="4"/>
        <v>2</v>
      </c>
      <c r="P17" s="253">
        <f t="shared" si="4"/>
        <v>506</v>
      </c>
    </row>
    <row r="18" spans="1:16" x14ac:dyDescent="0.35">
      <c r="A18" s="1162" t="s">
        <v>78</v>
      </c>
      <c r="B18" s="1166" t="s">
        <v>126</v>
      </c>
      <c r="C18" s="242" t="s">
        <v>74</v>
      </c>
      <c r="D18" s="245">
        <v>5</v>
      </c>
      <c r="E18" s="245"/>
      <c r="F18" s="245"/>
      <c r="G18" s="245"/>
      <c r="H18" s="245"/>
      <c r="I18" s="245">
        <v>2</v>
      </c>
      <c r="J18" s="245"/>
      <c r="K18" s="245">
        <v>1</v>
      </c>
      <c r="L18" s="245"/>
      <c r="M18" s="245"/>
      <c r="N18" s="245"/>
      <c r="O18" s="245"/>
      <c r="P18" s="245">
        <v>8</v>
      </c>
    </row>
    <row r="19" spans="1:16" x14ac:dyDescent="0.35">
      <c r="A19" s="1163"/>
      <c r="B19" s="1166"/>
      <c r="C19" s="242" t="s">
        <v>73</v>
      </c>
      <c r="D19" s="239">
        <v>23</v>
      </c>
      <c r="E19" s="239"/>
      <c r="F19" s="239">
        <v>4</v>
      </c>
      <c r="G19" s="239"/>
      <c r="H19" s="239"/>
      <c r="I19" s="239">
        <v>9</v>
      </c>
      <c r="J19" s="239"/>
      <c r="K19" s="239"/>
      <c r="L19" s="239"/>
      <c r="M19" s="239"/>
      <c r="N19" s="239"/>
      <c r="O19" s="239"/>
      <c r="P19" s="239">
        <v>36</v>
      </c>
    </row>
    <row r="20" spans="1:16" x14ac:dyDescent="0.35">
      <c r="A20" s="1163"/>
      <c r="B20" s="1166"/>
      <c r="C20" s="242" t="s">
        <v>465</v>
      </c>
      <c r="D20" s="239">
        <f t="shared" ref="D20:P20" si="5">SUM(D18:D19)</f>
        <v>28</v>
      </c>
      <c r="E20" s="239">
        <f t="shared" si="5"/>
        <v>0</v>
      </c>
      <c r="F20" s="239">
        <f t="shared" si="5"/>
        <v>4</v>
      </c>
      <c r="G20" s="239">
        <f t="shared" si="5"/>
        <v>0</v>
      </c>
      <c r="H20" s="239">
        <f t="shared" si="5"/>
        <v>0</v>
      </c>
      <c r="I20" s="239">
        <f t="shared" si="5"/>
        <v>11</v>
      </c>
      <c r="J20" s="239">
        <f t="shared" si="5"/>
        <v>0</v>
      </c>
      <c r="K20" s="239">
        <f t="shared" si="5"/>
        <v>1</v>
      </c>
      <c r="L20" s="239">
        <f t="shared" si="5"/>
        <v>0</v>
      </c>
      <c r="M20" s="239">
        <f t="shared" si="5"/>
        <v>0</v>
      </c>
      <c r="N20" s="239">
        <f t="shared" si="5"/>
        <v>0</v>
      </c>
      <c r="O20" s="239">
        <f t="shared" si="5"/>
        <v>0</v>
      </c>
      <c r="P20" s="239">
        <f t="shared" si="5"/>
        <v>44</v>
      </c>
    </row>
    <row r="21" spans="1:16" x14ac:dyDescent="0.35">
      <c r="A21" s="1163"/>
      <c r="B21" s="1166" t="s">
        <v>127</v>
      </c>
      <c r="C21" s="238" t="s">
        <v>74</v>
      </c>
      <c r="D21" s="243">
        <v>20</v>
      </c>
      <c r="E21" s="243">
        <v>3</v>
      </c>
      <c r="F21" s="243">
        <v>5</v>
      </c>
      <c r="G21" s="243">
        <v>2</v>
      </c>
      <c r="H21" s="243"/>
      <c r="I21" s="243"/>
      <c r="J21" s="243"/>
      <c r="K21" s="243">
        <v>5</v>
      </c>
      <c r="L21" s="243">
        <v>85</v>
      </c>
      <c r="M21" s="243"/>
      <c r="N21" s="243">
        <v>7</v>
      </c>
      <c r="O21" s="243"/>
      <c r="P21" s="243">
        <v>127</v>
      </c>
    </row>
    <row r="22" spans="1:16" x14ac:dyDescent="0.35">
      <c r="A22" s="1163"/>
      <c r="B22" s="1166"/>
      <c r="C22" s="238" t="s">
        <v>73</v>
      </c>
      <c r="D22" s="243">
        <v>173</v>
      </c>
      <c r="E22" s="243">
        <v>13</v>
      </c>
      <c r="F22" s="243">
        <v>57</v>
      </c>
      <c r="G22" s="243">
        <v>8</v>
      </c>
      <c r="H22" s="243"/>
      <c r="I22" s="243"/>
      <c r="J22" s="243"/>
      <c r="K22" s="243">
        <v>11</v>
      </c>
      <c r="L22" s="243">
        <v>231</v>
      </c>
      <c r="M22" s="243">
        <v>43</v>
      </c>
      <c r="N22" s="243">
        <v>21</v>
      </c>
      <c r="O22" s="243"/>
      <c r="P22" s="243">
        <v>557</v>
      </c>
    </row>
    <row r="23" spans="1:16" x14ac:dyDescent="0.35">
      <c r="A23" s="1163"/>
      <c r="B23" s="1166"/>
      <c r="C23" s="246" t="s">
        <v>465</v>
      </c>
      <c r="D23" s="247">
        <f t="shared" ref="D23:P23" si="6">SUM(D21:D22)</f>
        <v>193</v>
      </c>
      <c r="E23" s="247">
        <f t="shared" si="6"/>
        <v>16</v>
      </c>
      <c r="F23" s="247">
        <f t="shared" si="6"/>
        <v>62</v>
      </c>
      <c r="G23" s="247">
        <f t="shared" si="6"/>
        <v>10</v>
      </c>
      <c r="H23" s="247">
        <f t="shared" si="6"/>
        <v>0</v>
      </c>
      <c r="I23" s="247">
        <f t="shared" si="6"/>
        <v>0</v>
      </c>
      <c r="J23" s="247">
        <f t="shared" si="6"/>
        <v>0</v>
      </c>
      <c r="K23" s="247">
        <f t="shared" si="6"/>
        <v>16</v>
      </c>
      <c r="L23" s="247">
        <f t="shared" si="6"/>
        <v>316</v>
      </c>
      <c r="M23" s="247">
        <f t="shared" si="6"/>
        <v>43</v>
      </c>
      <c r="N23" s="247">
        <f t="shared" si="6"/>
        <v>28</v>
      </c>
      <c r="O23" s="247">
        <f t="shared" si="6"/>
        <v>0</v>
      </c>
      <c r="P23" s="247">
        <f t="shared" si="6"/>
        <v>684</v>
      </c>
    </row>
    <row r="24" spans="1:16" x14ac:dyDescent="0.35">
      <c r="A24" s="1164"/>
      <c r="B24" s="1167" t="s">
        <v>78</v>
      </c>
      <c r="C24" s="256" t="s">
        <v>74</v>
      </c>
      <c r="D24" s="258">
        <f t="shared" ref="D24:P25" si="7">SUM(D21,D18)</f>
        <v>25</v>
      </c>
      <c r="E24" s="258">
        <f t="shared" si="7"/>
        <v>3</v>
      </c>
      <c r="F24" s="258">
        <f t="shared" si="7"/>
        <v>5</v>
      </c>
      <c r="G24" s="258">
        <f t="shared" si="7"/>
        <v>2</v>
      </c>
      <c r="H24" s="258">
        <f t="shared" si="7"/>
        <v>0</v>
      </c>
      <c r="I24" s="258">
        <f t="shared" si="7"/>
        <v>2</v>
      </c>
      <c r="J24" s="258">
        <f t="shared" si="7"/>
        <v>0</v>
      </c>
      <c r="K24" s="258">
        <f t="shared" si="7"/>
        <v>6</v>
      </c>
      <c r="L24" s="258">
        <f t="shared" si="7"/>
        <v>85</v>
      </c>
      <c r="M24" s="258">
        <f t="shared" si="7"/>
        <v>0</v>
      </c>
      <c r="N24" s="258">
        <f t="shared" si="7"/>
        <v>7</v>
      </c>
      <c r="O24" s="258">
        <f t="shared" si="7"/>
        <v>0</v>
      </c>
      <c r="P24" s="258">
        <f t="shared" si="7"/>
        <v>135</v>
      </c>
    </row>
    <row r="25" spans="1:16" x14ac:dyDescent="0.35">
      <c r="A25" s="1164"/>
      <c r="B25" s="1168"/>
      <c r="C25" s="256" t="s">
        <v>73</v>
      </c>
      <c r="D25" s="258">
        <f t="shared" si="7"/>
        <v>196</v>
      </c>
      <c r="E25" s="258">
        <f t="shared" si="7"/>
        <v>13</v>
      </c>
      <c r="F25" s="258">
        <f t="shared" si="7"/>
        <v>61</v>
      </c>
      <c r="G25" s="258">
        <f t="shared" si="7"/>
        <v>8</v>
      </c>
      <c r="H25" s="258">
        <f t="shared" si="7"/>
        <v>0</v>
      </c>
      <c r="I25" s="258">
        <f t="shared" si="7"/>
        <v>9</v>
      </c>
      <c r="J25" s="258">
        <f t="shared" si="7"/>
        <v>0</v>
      </c>
      <c r="K25" s="258">
        <f t="shared" si="7"/>
        <v>11</v>
      </c>
      <c r="L25" s="258">
        <f t="shared" si="7"/>
        <v>231</v>
      </c>
      <c r="M25" s="258">
        <f t="shared" si="7"/>
        <v>43</v>
      </c>
      <c r="N25" s="258">
        <f t="shared" si="7"/>
        <v>21</v>
      </c>
      <c r="O25" s="258">
        <f t="shared" si="7"/>
        <v>0</v>
      </c>
      <c r="P25" s="258">
        <f t="shared" si="7"/>
        <v>593</v>
      </c>
    </row>
    <row r="26" spans="1:16" x14ac:dyDescent="0.35">
      <c r="A26" s="1165"/>
      <c r="B26" s="1169"/>
      <c r="C26" s="252" t="s">
        <v>465</v>
      </c>
      <c r="D26" s="253">
        <f t="shared" ref="D26:P26" si="8">SUM(D24:D25)</f>
        <v>221</v>
      </c>
      <c r="E26" s="253">
        <f t="shared" si="8"/>
        <v>16</v>
      </c>
      <c r="F26" s="253">
        <f t="shared" si="8"/>
        <v>66</v>
      </c>
      <c r="G26" s="253">
        <f t="shared" si="8"/>
        <v>10</v>
      </c>
      <c r="H26" s="253">
        <f t="shared" si="8"/>
        <v>0</v>
      </c>
      <c r="I26" s="253">
        <f t="shared" si="8"/>
        <v>11</v>
      </c>
      <c r="J26" s="253">
        <f t="shared" si="8"/>
        <v>0</v>
      </c>
      <c r="K26" s="253">
        <f t="shared" si="8"/>
        <v>17</v>
      </c>
      <c r="L26" s="253">
        <f t="shared" si="8"/>
        <v>316</v>
      </c>
      <c r="M26" s="253">
        <f t="shared" si="8"/>
        <v>43</v>
      </c>
      <c r="N26" s="253">
        <f t="shared" si="8"/>
        <v>28</v>
      </c>
      <c r="O26" s="253">
        <f t="shared" si="8"/>
        <v>0</v>
      </c>
      <c r="P26" s="253">
        <f t="shared" si="8"/>
        <v>728</v>
      </c>
    </row>
    <row r="27" spans="1:16" x14ac:dyDescent="0.35">
      <c r="A27" s="1162" t="s">
        <v>79</v>
      </c>
      <c r="B27" s="1166" t="s">
        <v>126</v>
      </c>
      <c r="C27" s="238" t="s">
        <v>74</v>
      </c>
      <c r="D27" s="243">
        <v>26</v>
      </c>
      <c r="E27" s="243">
        <v>2</v>
      </c>
      <c r="F27" s="243">
        <v>6</v>
      </c>
      <c r="G27" s="243"/>
      <c r="H27" s="243"/>
      <c r="I27" s="243">
        <v>94</v>
      </c>
      <c r="J27" s="243"/>
      <c r="K27" s="243"/>
      <c r="L27" s="243"/>
      <c r="M27" s="243"/>
      <c r="N27" s="243"/>
      <c r="O27" s="243"/>
      <c r="P27" s="243">
        <v>128</v>
      </c>
    </row>
    <row r="28" spans="1:16" x14ac:dyDescent="0.35">
      <c r="A28" s="1163"/>
      <c r="B28" s="1166"/>
      <c r="C28" s="238" t="s">
        <v>73</v>
      </c>
      <c r="D28" s="243">
        <v>32</v>
      </c>
      <c r="E28" s="243"/>
      <c r="F28" s="243">
        <v>5</v>
      </c>
      <c r="G28" s="243"/>
      <c r="H28" s="243"/>
      <c r="I28" s="243">
        <v>102</v>
      </c>
      <c r="J28" s="243"/>
      <c r="K28" s="243">
        <v>2</v>
      </c>
      <c r="L28" s="243">
        <v>2</v>
      </c>
      <c r="M28" s="243"/>
      <c r="N28" s="243">
        <v>1</v>
      </c>
      <c r="O28" s="243"/>
      <c r="P28" s="243">
        <v>144</v>
      </c>
    </row>
    <row r="29" spans="1:16" x14ac:dyDescent="0.35">
      <c r="A29" s="1163"/>
      <c r="B29" s="1166"/>
      <c r="C29" s="238" t="s">
        <v>465</v>
      </c>
      <c r="D29" s="243">
        <f t="shared" ref="D29:P29" si="9">SUM(D27:D28)</f>
        <v>58</v>
      </c>
      <c r="E29" s="243">
        <f t="shared" si="9"/>
        <v>2</v>
      </c>
      <c r="F29" s="243">
        <f t="shared" si="9"/>
        <v>11</v>
      </c>
      <c r="G29" s="243">
        <f t="shared" si="9"/>
        <v>0</v>
      </c>
      <c r="H29" s="243">
        <f t="shared" si="9"/>
        <v>0</v>
      </c>
      <c r="I29" s="243">
        <f t="shared" si="9"/>
        <v>196</v>
      </c>
      <c r="J29" s="243">
        <f t="shared" si="9"/>
        <v>0</v>
      </c>
      <c r="K29" s="243">
        <f t="shared" si="9"/>
        <v>2</v>
      </c>
      <c r="L29" s="243">
        <f t="shared" si="9"/>
        <v>2</v>
      </c>
      <c r="M29" s="243">
        <f t="shared" si="9"/>
        <v>0</v>
      </c>
      <c r="N29" s="243">
        <f t="shared" si="9"/>
        <v>1</v>
      </c>
      <c r="O29" s="243">
        <f t="shared" si="9"/>
        <v>0</v>
      </c>
      <c r="P29" s="243">
        <f t="shared" si="9"/>
        <v>272</v>
      </c>
    </row>
    <row r="30" spans="1:16" x14ac:dyDescent="0.35">
      <c r="A30" s="1163"/>
      <c r="B30" s="1166" t="s">
        <v>127</v>
      </c>
      <c r="C30" s="242" t="s">
        <v>74</v>
      </c>
      <c r="D30" s="240">
        <v>233</v>
      </c>
      <c r="E30" s="240">
        <v>17</v>
      </c>
      <c r="F30" s="240">
        <v>21</v>
      </c>
      <c r="G30" s="240">
        <v>4</v>
      </c>
      <c r="H30" s="240">
        <v>16</v>
      </c>
      <c r="I30" s="240"/>
      <c r="J30" s="240"/>
      <c r="K30" s="240">
        <v>13</v>
      </c>
      <c r="L30" s="240">
        <v>233</v>
      </c>
      <c r="M30" s="240"/>
      <c r="N30" s="240">
        <v>18</v>
      </c>
      <c r="O30" s="240">
        <v>1</v>
      </c>
      <c r="P30" s="239">
        <v>556</v>
      </c>
    </row>
    <row r="31" spans="1:16" x14ac:dyDescent="0.35">
      <c r="A31" s="1163"/>
      <c r="B31" s="1166"/>
      <c r="C31" s="242" t="s">
        <v>73</v>
      </c>
      <c r="D31" s="239">
        <v>339</v>
      </c>
      <c r="E31" s="239">
        <v>16</v>
      </c>
      <c r="F31" s="239">
        <v>26</v>
      </c>
      <c r="G31" s="239">
        <v>2</v>
      </c>
      <c r="H31" s="239">
        <v>17</v>
      </c>
      <c r="I31" s="239"/>
      <c r="J31" s="239"/>
      <c r="K31" s="239">
        <v>2</v>
      </c>
      <c r="L31" s="239">
        <v>241</v>
      </c>
      <c r="M31" s="239">
        <v>18</v>
      </c>
      <c r="N31" s="239">
        <v>19</v>
      </c>
      <c r="O31" s="239"/>
      <c r="P31" s="239">
        <v>680</v>
      </c>
    </row>
    <row r="32" spans="1:16" x14ac:dyDescent="0.35">
      <c r="A32" s="1163"/>
      <c r="B32" s="1166"/>
      <c r="C32" s="248" t="s">
        <v>465</v>
      </c>
      <c r="D32" s="249">
        <f t="shared" ref="D32:P32" si="10">SUM(D30:D31)</f>
        <v>572</v>
      </c>
      <c r="E32" s="249">
        <f t="shared" si="10"/>
        <v>33</v>
      </c>
      <c r="F32" s="249">
        <f t="shared" si="10"/>
        <v>47</v>
      </c>
      <c r="G32" s="249">
        <f t="shared" si="10"/>
        <v>6</v>
      </c>
      <c r="H32" s="249">
        <f t="shared" si="10"/>
        <v>33</v>
      </c>
      <c r="I32" s="249">
        <f t="shared" si="10"/>
        <v>0</v>
      </c>
      <c r="J32" s="249">
        <f t="shared" si="10"/>
        <v>0</v>
      </c>
      <c r="K32" s="249">
        <f t="shared" si="10"/>
        <v>15</v>
      </c>
      <c r="L32" s="249">
        <f t="shared" si="10"/>
        <v>474</v>
      </c>
      <c r="M32" s="249">
        <f t="shared" si="10"/>
        <v>18</v>
      </c>
      <c r="N32" s="249">
        <f t="shared" si="10"/>
        <v>37</v>
      </c>
      <c r="O32" s="249">
        <f t="shared" si="10"/>
        <v>1</v>
      </c>
      <c r="P32" s="249">
        <f t="shared" si="10"/>
        <v>1236</v>
      </c>
    </row>
    <row r="33" spans="1:16" x14ac:dyDescent="0.35">
      <c r="A33" s="1164"/>
      <c r="B33" s="1167" t="s">
        <v>79</v>
      </c>
      <c r="C33" s="254" t="s">
        <v>74</v>
      </c>
      <c r="D33" s="255">
        <f t="shared" ref="D33:P34" si="11">SUM(D30,D27)</f>
        <v>259</v>
      </c>
      <c r="E33" s="255">
        <f t="shared" si="11"/>
        <v>19</v>
      </c>
      <c r="F33" s="255">
        <f t="shared" si="11"/>
        <v>27</v>
      </c>
      <c r="G33" s="255">
        <f t="shared" si="11"/>
        <v>4</v>
      </c>
      <c r="H33" s="255">
        <f t="shared" si="11"/>
        <v>16</v>
      </c>
      <c r="I33" s="255">
        <f t="shared" si="11"/>
        <v>94</v>
      </c>
      <c r="J33" s="255">
        <f t="shared" si="11"/>
        <v>0</v>
      </c>
      <c r="K33" s="255">
        <f t="shared" si="11"/>
        <v>13</v>
      </c>
      <c r="L33" s="255">
        <f t="shared" si="11"/>
        <v>233</v>
      </c>
      <c r="M33" s="255">
        <f t="shared" si="11"/>
        <v>0</v>
      </c>
      <c r="N33" s="255">
        <f t="shared" si="11"/>
        <v>18</v>
      </c>
      <c r="O33" s="255">
        <f t="shared" si="11"/>
        <v>1</v>
      </c>
      <c r="P33" s="255">
        <f t="shared" si="11"/>
        <v>684</v>
      </c>
    </row>
    <row r="34" spans="1:16" x14ac:dyDescent="0.35">
      <c r="A34" s="1164"/>
      <c r="B34" s="1168"/>
      <c r="C34" s="254" t="s">
        <v>73</v>
      </c>
      <c r="D34" s="255">
        <f t="shared" si="11"/>
        <v>371</v>
      </c>
      <c r="E34" s="255">
        <f t="shared" si="11"/>
        <v>16</v>
      </c>
      <c r="F34" s="255">
        <f t="shared" si="11"/>
        <v>31</v>
      </c>
      <c r="G34" s="255">
        <f t="shared" si="11"/>
        <v>2</v>
      </c>
      <c r="H34" s="255">
        <f t="shared" si="11"/>
        <v>17</v>
      </c>
      <c r="I34" s="255">
        <f t="shared" si="11"/>
        <v>102</v>
      </c>
      <c r="J34" s="255">
        <f t="shared" si="11"/>
        <v>0</v>
      </c>
      <c r="K34" s="255">
        <f t="shared" si="11"/>
        <v>4</v>
      </c>
      <c r="L34" s="255">
        <f t="shared" si="11"/>
        <v>243</v>
      </c>
      <c r="M34" s="255">
        <f t="shared" si="11"/>
        <v>18</v>
      </c>
      <c r="N34" s="255">
        <f t="shared" si="11"/>
        <v>20</v>
      </c>
      <c r="O34" s="255">
        <f t="shared" si="11"/>
        <v>0</v>
      </c>
      <c r="P34" s="255">
        <f t="shared" si="11"/>
        <v>824</v>
      </c>
    </row>
    <row r="35" spans="1:16" x14ac:dyDescent="0.35">
      <c r="A35" s="1165"/>
      <c r="B35" s="1169"/>
      <c r="C35" s="254" t="s">
        <v>465</v>
      </c>
      <c r="D35" s="255">
        <f t="shared" ref="D35:P35" si="12">SUM(D33:D34)</f>
        <v>630</v>
      </c>
      <c r="E35" s="255">
        <f t="shared" si="12"/>
        <v>35</v>
      </c>
      <c r="F35" s="255">
        <f t="shared" si="12"/>
        <v>58</v>
      </c>
      <c r="G35" s="255">
        <f t="shared" si="12"/>
        <v>6</v>
      </c>
      <c r="H35" s="255">
        <f t="shared" si="12"/>
        <v>33</v>
      </c>
      <c r="I35" s="255">
        <f t="shared" si="12"/>
        <v>196</v>
      </c>
      <c r="J35" s="255">
        <f t="shared" si="12"/>
        <v>0</v>
      </c>
      <c r="K35" s="255">
        <f t="shared" si="12"/>
        <v>17</v>
      </c>
      <c r="L35" s="255">
        <f t="shared" si="12"/>
        <v>476</v>
      </c>
      <c r="M35" s="255">
        <f t="shared" si="12"/>
        <v>18</v>
      </c>
      <c r="N35" s="255">
        <f t="shared" si="12"/>
        <v>38</v>
      </c>
      <c r="O35" s="255">
        <f t="shared" si="12"/>
        <v>1</v>
      </c>
      <c r="P35" s="255">
        <f t="shared" si="12"/>
        <v>1508</v>
      </c>
    </row>
    <row r="36" spans="1:16" x14ac:dyDescent="0.35">
      <c r="A36" s="1160" t="s">
        <v>80</v>
      </c>
      <c r="B36" s="1161" t="s">
        <v>127</v>
      </c>
      <c r="C36" s="256" t="s">
        <v>74</v>
      </c>
      <c r="D36" s="257">
        <v>6</v>
      </c>
      <c r="E36" s="257">
        <v>6</v>
      </c>
      <c r="F36" s="257">
        <v>6</v>
      </c>
      <c r="G36" s="257">
        <v>6</v>
      </c>
      <c r="H36" s="257">
        <v>6</v>
      </c>
      <c r="I36" s="257">
        <v>6</v>
      </c>
      <c r="J36" s="257">
        <v>6</v>
      </c>
      <c r="K36" s="257">
        <v>6</v>
      </c>
      <c r="L36" s="257">
        <v>6</v>
      </c>
      <c r="M36" s="257">
        <v>6</v>
      </c>
      <c r="N36" s="257">
        <v>6</v>
      </c>
      <c r="O36" s="257">
        <v>6</v>
      </c>
      <c r="P36" s="257">
        <v>6</v>
      </c>
    </row>
    <row r="37" spans="1:16" x14ac:dyDescent="0.35">
      <c r="A37" s="1160"/>
      <c r="B37" s="1161"/>
      <c r="C37" s="256" t="s">
        <v>73</v>
      </c>
      <c r="D37" s="258">
        <v>10</v>
      </c>
      <c r="E37" s="258">
        <v>10</v>
      </c>
      <c r="F37" s="258">
        <v>10</v>
      </c>
      <c r="G37" s="258">
        <v>10</v>
      </c>
      <c r="H37" s="258">
        <v>10</v>
      </c>
      <c r="I37" s="258">
        <v>10</v>
      </c>
      <c r="J37" s="258">
        <v>10</v>
      </c>
      <c r="K37" s="258">
        <v>10</v>
      </c>
      <c r="L37" s="258">
        <v>10</v>
      </c>
      <c r="M37" s="258">
        <v>10</v>
      </c>
      <c r="N37" s="258">
        <v>10</v>
      </c>
      <c r="O37" s="258">
        <v>10</v>
      </c>
      <c r="P37" s="258">
        <v>10</v>
      </c>
    </row>
    <row r="38" spans="1:16" x14ac:dyDescent="0.35">
      <c r="A38" s="1160"/>
      <c r="B38" s="1161"/>
      <c r="C38" s="252" t="s">
        <v>465</v>
      </c>
      <c r="D38" s="253">
        <f t="shared" ref="D38:P38" si="13">SUM(D36:D37)</f>
        <v>16</v>
      </c>
      <c r="E38" s="253">
        <f t="shared" si="13"/>
        <v>16</v>
      </c>
      <c r="F38" s="253">
        <f t="shared" si="13"/>
        <v>16</v>
      </c>
      <c r="G38" s="253">
        <f t="shared" si="13"/>
        <v>16</v>
      </c>
      <c r="H38" s="253">
        <f t="shared" si="13"/>
        <v>16</v>
      </c>
      <c r="I38" s="253">
        <f t="shared" si="13"/>
        <v>16</v>
      </c>
      <c r="J38" s="253">
        <f t="shared" si="13"/>
        <v>16</v>
      </c>
      <c r="K38" s="253">
        <f t="shared" si="13"/>
        <v>16</v>
      </c>
      <c r="L38" s="253">
        <f t="shared" si="13"/>
        <v>16</v>
      </c>
      <c r="M38" s="253">
        <f t="shared" si="13"/>
        <v>16</v>
      </c>
      <c r="N38" s="253">
        <f t="shared" si="13"/>
        <v>16</v>
      </c>
      <c r="O38" s="253">
        <f t="shared" si="13"/>
        <v>16</v>
      </c>
      <c r="P38" s="253">
        <f t="shared" si="13"/>
        <v>16</v>
      </c>
    </row>
    <row r="39" spans="1:16" x14ac:dyDescent="0.35">
      <c r="A39" s="1162" t="s">
        <v>81</v>
      </c>
      <c r="B39" s="1166" t="s">
        <v>126</v>
      </c>
      <c r="C39" s="238" t="s">
        <v>74</v>
      </c>
      <c r="D39" s="243">
        <v>1</v>
      </c>
      <c r="E39" s="243"/>
      <c r="F39" s="243"/>
      <c r="G39" s="243"/>
      <c r="H39" s="243"/>
      <c r="I39" s="243"/>
      <c r="J39" s="243"/>
      <c r="K39" s="243"/>
      <c r="L39" s="243"/>
      <c r="M39" s="243"/>
      <c r="N39" s="243"/>
      <c r="O39" s="243"/>
      <c r="P39" s="243">
        <v>1</v>
      </c>
    </row>
    <row r="40" spans="1:16" x14ac:dyDescent="0.35">
      <c r="A40" s="1163"/>
      <c r="B40" s="1166"/>
      <c r="C40" s="238" t="s">
        <v>73</v>
      </c>
      <c r="D40" s="243"/>
      <c r="E40" s="243"/>
      <c r="F40" s="243"/>
      <c r="G40" s="243"/>
      <c r="H40" s="243"/>
      <c r="I40" s="243">
        <v>5</v>
      </c>
      <c r="J40" s="243"/>
      <c r="K40" s="243"/>
      <c r="L40" s="243"/>
      <c r="M40" s="243"/>
      <c r="N40" s="243"/>
      <c r="O40" s="243"/>
      <c r="P40" s="243">
        <v>5</v>
      </c>
    </row>
    <row r="41" spans="1:16" x14ac:dyDescent="0.35">
      <c r="A41" s="1163"/>
      <c r="B41" s="1166"/>
      <c r="C41" s="238" t="s">
        <v>465</v>
      </c>
      <c r="D41" s="243">
        <f t="shared" ref="D41:P41" si="14">SUM(D39:D40)</f>
        <v>1</v>
      </c>
      <c r="E41" s="243">
        <f t="shared" si="14"/>
        <v>0</v>
      </c>
      <c r="F41" s="243">
        <f t="shared" si="14"/>
        <v>0</v>
      </c>
      <c r="G41" s="243">
        <f t="shared" si="14"/>
        <v>0</v>
      </c>
      <c r="H41" s="243">
        <f t="shared" si="14"/>
        <v>0</v>
      </c>
      <c r="I41" s="243">
        <f t="shared" si="14"/>
        <v>5</v>
      </c>
      <c r="J41" s="243">
        <f t="shared" si="14"/>
        <v>0</v>
      </c>
      <c r="K41" s="243">
        <f t="shared" si="14"/>
        <v>0</v>
      </c>
      <c r="L41" s="243">
        <f t="shared" si="14"/>
        <v>0</v>
      </c>
      <c r="M41" s="243">
        <f t="shared" si="14"/>
        <v>0</v>
      </c>
      <c r="N41" s="243">
        <f t="shared" si="14"/>
        <v>0</v>
      </c>
      <c r="O41" s="243">
        <f t="shared" si="14"/>
        <v>0</v>
      </c>
      <c r="P41" s="243">
        <f t="shared" si="14"/>
        <v>6</v>
      </c>
    </row>
    <row r="42" spans="1:16" x14ac:dyDescent="0.35">
      <c r="A42" s="1163"/>
      <c r="B42" s="1166" t="s">
        <v>127</v>
      </c>
      <c r="C42" s="242" t="s">
        <v>74</v>
      </c>
      <c r="D42" s="240">
        <v>7</v>
      </c>
      <c r="E42" s="240"/>
      <c r="F42" s="240"/>
      <c r="G42" s="240"/>
      <c r="H42" s="240">
        <v>2</v>
      </c>
      <c r="I42" s="240"/>
      <c r="J42" s="240"/>
      <c r="K42" s="240"/>
      <c r="L42" s="240">
        <v>11</v>
      </c>
      <c r="M42" s="240"/>
      <c r="N42" s="240"/>
      <c r="O42" s="240"/>
      <c r="P42" s="239">
        <v>20</v>
      </c>
    </row>
    <row r="43" spans="1:16" x14ac:dyDescent="0.35">
      <c r="A43" s="1163"/>
      <c r="B43" s="1166"/>
      <c r="C43" s="242" t="s">
        <v>73</v>
      </c>
      <c r="D43" s="239">
        <v>19</v>
      </c>
      <c r="E43" s="239"/>
      <c r="F43" s="239"/>
      <c r="G43" s="239"/>
      <c r="H43" s="239">
        <v>2</v>
      </c>
      <c r="I43" s="239"/>
      <c r="J43" s="239">
        <v>2</v>
      </c>
      <c r="K43" s="239"/>
      <c r="L43" s="239">
        <v>12</v>
      </c>
      <c r="M43" s="239">
        <v>1</v>
      </c>
      <c r="N43" s="239">
        <v>2</v>
      </c>
      <c r="O43" s="239"/>
      <c r="P43" s="239">
        <v>38</v>
      </c>
    </row>
    <row r="44" spans="1:16" x14ac:dyDescent="0.35">
      <c r="A44" s="1163"/>
      <c r="B44" s="1166"/>
      <c r="C44" s="248" t="s">
        <v>465</v>
      </c>
      <c r="D44" s="249">
        <f t="shared" ref="D44:P44" si="15">SUM(D42:D43)</f>
        <v>26</v>
      </c>
      <c r="E44" s="249">
        <f t="shared" si="15"/>
        <v>0</v>
      </c>
      <c r="F44" s="249">
        <f t="shared" si="15"/>
        <v>0</v>
      </c>
      <c r="G44" s="249">
        <f t="shared" si="15"/>
        <v>0</v>
      </c>
      <c r="H44" s="249">
        <f t="shared" si="15"/>
        <v>4</v>
      </c>
      <c r="I44" s="249">
        <f t="shared" si="15"/>
        <v>0</v>
      </c>
      <c r="J44" s="249">
        <f t="shared" si="15"/>
        <v>2</v>
      </c>
      <c r="K44" s="249">
        <f t="shared" si="15"/>
        <v>0</v>
      </c>
      <c r="L44" s="249">
        <f t="shared" si="15"/>
        <v>23</v>
      </c>
      <c r="M44" s="249">
        <f t="shared" si="15"/>
        <v>1</v>
      </c>
      <c r="N44" s="249">
        <f t="shared" si="15"/>
        <v>2</v>
      </c>
      <c r="O44" s="249">
        <f t="shared" si="15"/>
        <v>0</v>
      </c>
      <c r="P44" s="249">
        <f t="shared" si="15"/>
        <v>58</v>
      </c>
    </row>
    <row r="45" spans="1:16" x14ac:dyDescent="0.35">
      <c r="A45" s="1164"/>
      <c r="B45" s="1167" t="s">
        <v>613</v>
      </c>
      <c r="C45" s="252" t="s">
        <v>74</v>
      </c>
      <c r="D45" s="253">
        <f t="shared" ref="D45:P46" si="16">SUM(D42,D39)</f>
        <v>8</v>
      </c>
      <c r="E45" s="253">
        <f t="shared" si="16"/>
        <v>0</v>
      </c>
      <c r="F45" s="253">
        <f t="shared" si="16"/>
        <v>0</v>
      </c>
      <c r="G45" s="253">
        <f t="shared" si="16"/>
        <v>0</v>
      </c>
      <c r="H45" s="253">
        <f t="shared" si="16"/>
        <v>2</v>
      </c>
      <c r="I45" s="253">
        <f t="shared" si="16"/>
        <v>0</v>
      </c>
      <c r="J45" s="253">
        <f t="shared" si="16"/>
        <v>0</v>
      </c>
      <c r="K45" s="253">
        <f t="shared" si="16"/>
        <v>0</v>
      </c>
      <c r="L45" s="253">
        <f t="shared" si="16"/>
        <v>11</v>
      </c>
      <c r="M45" s="253">
        <f t="shared" si="16"/>
        <v>0</v>
      </c>
      <c r="N45" s="253">
        <f t="shared" si="16"/>
        <v>0</v>
      </c>
      <c r="O45" s="253">
        <f t="shared" si="16"/>
        <v>0</v>
      </c>
      <c r="P45" s="253">
        <f t="shared" si="16"/>
        <v>21</v>
      </c>
    </row>
    <row r="46" spans="1:16" x14ac:dyDescent="0.35">
      <c r="A46" s="1164"/>
      <c r="B46" s="1168"/>
      <c r="C46" s="244" t="s">
        <v>73</v>
      </c>
      <c r="D46" s="241">
        <f t="shared" si="16"/>
        <v>19</v>
      </c>
      <c r="E46" s="241">
        <f t="shared" si="16"/>
        <v>0</v>
      </c>
      <c r="F46" s="241">
        <f t="shared" si="16"/>
        <v>0</v>
      </c>
      <c r="G46" s="241">
        <f t="shared" si="16"/>
        <v>0</v>
      </c>
      <c r="H46" s="241">
        <f t="shared" si="16"/>
        <v>2</v>
      </c>
      <c r="I46" s="241">
        <f t="shared" si="16"/>
        <v>5</v>
      </c>
      <c r="J46" s="241">
        <f t="shared" si="16"/>
        <v>2</v>
      </c>
      <c r="K46" s="241">
        <f t="shared" si="16"/>
        <v>0</v>
      </c>
      <c r="L46" s="241">
        <f t="shared" si="16"/>
        <v>12</v>
      </c>
      <c r="M46" s="241">
        <f t="shared" si="16"/>
        <v>1</v>
      </c>
      <c r="N46" s="241">
        <f t="shared" si="16"/>
        <v>2</v>
      </c>
      <c r="O46" s="241">
        <f t="shared" si="16"/>
        <v>0</v>
      </c>
      <c r="P46" s="241">
        <f t="shared" si="16"/>
        <v>43</v>
      </c>
    </row>
    <row r="47" spans="1:16" x14ac:dyDescent="0.35">
      <c r="A47" s="1165"/>
      <c r="B47" s="1169"/>
      <c r="C47" s="250" t="s">
        <v>465</v>
      </c>
      <c r="D47" s="251">
        <f t="shared" ref="D47:P47" si="17">SUM(D45:D46)</f>
        <v>27</v>
      </c>
      <c r="E47" s="251">
        <f t="shared" si="17"/>
        <v>0</v>
      </c>
      <c r="F47" s="251">
        <f t="shared" si="17"/>
        <v>0</v>
      </c>
      <c r="G47" s="251">
        <f t="shared" si="17"/>
        <v>0</v>
      </c>
      <c r="H47" s="251">
        <f t="shared" si="17"/>
        <v>4</v>
      </c>
      <c r="I47" s="251">
        <f t="shared" si="17"/>
        <v>5</v>
      </c>
      <c r="J47" s="251">
        <f t="shared" si="17"/>
        <v>2</v>
      </c>
      <c r="K47" s="251">
        <f t="shared" si="17"/>
        <v>0</v>
      </c>
      <c r="L47" s="251">
        <f t="shared" si="17"/>
        <v>23</v>
      </c>
      <c r="M47" s="251">
        <f t="shared" si="17"/>
        <v>1</v>
      </c>
      <c r="N47" s="251">
        <f t="shared" si="17"/>
        <v>2</v>
      </c>
      <c r="O47" s="251">
        <f t="shared" si="17"/>
        <v>0</v>
      </c>
      <c r="P47" s="251">
        <f t="shared" si="17"/>
        <v>64</v>
      </c>
    </row>
    <row r="48" spans="1:16" x14ac:dyDescent="0.35">
      <c r="A48" s="1170" t="s">
        <v>750</v>
      </c>
      <c r="B48" s="1170"/>
      <c r="C48" s="254" t="s">
        <v>74</v>
      </c>
      <c r="D48" s="255">
        <f t="shared" ref="D48:P49" si="18">SUM(D45,D36,D33,D24,D15,D6)</f>
        <v>327</v>
      </c>
      <c r="E48" s="255">
        <f t="shared" si="18"/>
        <v>31</v>
      </c>
      <c r="F48" s="255">
        <f t="shared" si="18"/>
        <v>38</v>
      </c>
      <c r="G48" s="255">
        <f t="shared" si="18"/>
        <v>12</v>
      </c>
      <c r="H48" s="255">
        <f t="shared" si="18"/>
        <v>24</v>
      </c>
      <c r="I48" s="255">
        <f t="shared" si="18"/>
        <v>147</v>
      </c>
      <c r="J48" s="255">
        <f t="shared" si="18"/>
        <v>6</v>
      </c>
      <c r="K48" s="255">
        <f t="shared" si="18"/>
        <v>25</v>
      </c>
      <c r="L48" s="255">
        <f t="shared" si="18"/>
        <v>368</v>
      </c>
      <c r="M48" s="255">
        <f t="shared" si="18"/>
        <v>6</v>
      </c>
      <c r="N48" s="255">
        <f t="shared" si="18"/>
        <v>35</v>
      </c>
      <c r="O48" s="255">
        <f t="shared" si="18"/>
        <v>8</v>
      </c>
      <c r="P48" s="255">
        <f t="shared" si="18"/>
        <v>961</v>
      </c>
    </row>
    <row r="49" spans="1:16" x14ac:dyDescent="0.35">
      <c r="A49" s="1170"/>
      <c r="B49" s="1170"/>
      <c r="C49" s="254" t="s">
        <v>73</v>
      </c>
      <c r="D49" s="255">
        <f t="shared" si="18"/>
        <v>667</v>
      </c>
      <c r="E49" s="255">
        <f t="shared" si="18"/>
        <v>49</v>
      </c>
      <c r="F49" s="255">
        <f t="shared" si="18"/>
        <v>106</v>
      </c>
      <c r="G49" s="255">
        <f t="shared" si="18"/>
        <v>21</v>
      </c>
      <c r="H49" s="255">
        <f t="shared" si="18"/>
        <v>29</v>
      </c>
      <c r="I49" s="255">
        <f t="shared" si="18"/>
        <v>470</v>
      </c>
      <c r="J49" s="255">
        <f t="shared" si="18"/>
        <v>16</v>
      </c>
      <c r="K49" s="255">
        <f t="shared" si="18"/>
        <v>25</v>
      </c>
      <c r="L49" s="255">
        <f t="shared" si="18"/>
        <v>607</v>
      </c>
      <c r="M49" s="255">
        <f t="shared" si="18"/>
        <v>82</v>
      </c>
      <c r="N49" s="255">
        <f t="shared" si="18"/>
        <v>60</v>
      </c>
      <c r="O49" s="255">
        <f t="shared" si="18"/>
        <v>11</v>
      </c>
      <c r="P49" s="255">
        <f t="shared" si="18"/>
        <v>2033</v>
      </c>
    </row>
    <row r="50" spans="1:16" x14ac:dyDescent="0.35">
      <c r="A50" s="1170"/>
      <c r="B50" s="1170"/>
      <c r="C50" s="392" t="s">
        <v>465</v>
      </c>
      <c r="D50" s="393">
        <v>994</v>
      </c>
      <c r="E50" s="393">
        <v>64</v>
      </c>
      <c r="F50" s="393">
        <v>128</v>
      </c>
      <c r="G50" s="393">
        <v>17</v>
      </c>
      <c r="H50" s="393">
        <v>37</v>
      </c>
      <c r="I50" s="393">
        <v>601</v>
      </c>
      <c r="J50" s="393">
        <v>6</v>
      </c>
      <c r="K50" s="393">
        <v>34</v>
      </c>
      <c r="L50" s="393">
        <v>962</v>
      </c>
      <c r="M50" s="393">
        <v>72</v>
      </c>
      <c r="N50" s="393">
        <v>79</v>
      </c>
      <c r="O50" s="393">
        <v>3</v>
      </c>
      <c r="P50" s="393">
        <v>2997</v>
      </c>
    </row>
    <row r="51" spans="1:16" x14ac:dyDescent="0.35">
      <c r="A51" s="48"/>
      <c r="B51" s="48"/>
      <c r="C51" s="48"/>
      <c r="D51" s="48"/>
      <c r="E51" s="48"/>
      <c r="F51" s="48"/>
      <c r="G51" s="48"/>
      <c r="H51" s="48"/>
      <c r="I51" s="48"/>
      <c r="J51" s="48"/>
      <c r="K51" s="48"/>
      <c r="L51" s="48"/>
      <c r="M51" s="48"/>
      <c r="N51" s="48"/>
      <c r="O51" s="48"/>
      <c r="P51" s="48"/>
    </row>
    <row r="52" spans="1:16" x14ac:dyDescent="0.35">
      <c r="A52" s="206" t="s">
        <v>1106</v>
      </c>
    </row>
    <row r="53" spans="1:16" x14ac:dyDescent="0.35">
      <c r="A53" s="206" t="s">
        <v>1107</v>
      </c>
    </row>
  </sheetData>
  <mergeCells count="21">
    <mergeCell ref="A48:B50"/>
    <mergeCell ref="A36:A38"/>
    <mergeCell ref="B36:B38"/>
    <mergeCell ref="A39:A47"/>
    <mergeCell ref="B39:B41"/>
    <mergeCell ref="B42:B44"/>
    <mergeCell ref="B45:B47"/>
    <mergeCell ref="A18:A26"/>
    <mergeCell ref="B18:B20"/>
    <mergeCell ref="B21:B23"/>
    <mergeCell ref="B24:B26"/>
    <mergeCell ref="A27:A35"/>
    <mergeCell ref="B27:B29"/>
    <mergeCell ref="B30:B32"/>
    <mergeCell ref="B33:B35"/>
    <mergeCell ref="A6:A8"/>
    <mergeCell ref="B6:B8"/>
    <mergeCell ref="A9:A17"/>
    <mergeCell ref="B9:B11"/>
    <mergeCell ref="B12:B14"/>
    <mergeCell ref="B15:B17"/>
  </mergeCells>
  <hyperlinks>
    <hyperlink ref="A2" location="Sommaire!A1" display="Retour au sommaire" xr:uid="{00000000-0004-0000-1500-000000000000}"/>
    <hyperlink ref="C2" location="'Sources et champs'!A1" display="Source et champs" xr:uid="{00000000-0004-0000-1500-000001000000}"/>
  </hyperlinks>
  <pageMargins left="0.70866141732283472" right="0.70866141732283472" top="0.74803149606299213" bottom="0.74803149606299213" header="0.31496062992125984" footer="0.31496062992125984"/>
  <pageSetup paperSize="9" scale="7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I25"/>
  <sheetViews>
    <sheetView showGridLines="0" workbookViewId="0">
      <selection activeCell="C2" sqref="C2"/>
    </sheetView>
  </sheetViews>
  <sheetFormatPr baseColWidth="10" defaultRowHeight="14.5" x14ac:dyDescent="0.35"/>
  <cols>
    <col min="1" max="1" width="25.81640625" customWidth="1"/>
    <col min="2" max="2" width="19.1796875" customWidth="1"/>
  </cols>
  <sheetData>
    <row r="1" spans="1:9" ht="20" x14ac:dyDescent="0.4">
      <c r="A1" s="290" t="s">
        <v>1092</v>
      </c>
    </row>
    <row r="2" spans="1:9" x14ac:dyDescent="0.35">
      <c r="A2" s="3" t="s">
        <v>11</v>
      </c>
      <c r="C2" s="3" t="s">
        <v>1268</v>
      </c>
    </row>
    <row r="3" spans="1:9" ht="18" x14ac:dyDescent="0.4">
      <c r="A3" s="379" t="s">
        <v>1094</v>
      </c>
    </row>
    <row r="5" spans="1:9" ht="23" x14ac:dyDescent="0.35">
      <c r="A5" s="48"/>
      <c r="B5" s="394"/>
      <c r="C5" s="377" t="s">
        <v>352</v>
      </c>
      <c r="D5" s="377" t="s">
        <v>349</v>
      </c>
      <c r="E5" s="377" t="s">
        <v>347</v>
      </c>
      <c r="F5" s="377" t="s">
        <v>94</v>
      </c>
      <c r="G5" s="377" t="s">
        <v>25</v>
      </c>
      <c r="H5" s="377" t="s">
        <v>26</v>
      </c>
      <c r="I5" s="377" t="s">
        <v>749</v>
      </c>
    </row>
    <row r="6" spans="1:9" x14ac:dyDescent="0.35">
      <c r="A6" s="1171" t="s">
        <v>76</v>
      </c>
      <c r="B6" s="1171"/>
      <c r="C6" s="144"/>
      <c r="D6" s="37"/>
      <c r="E6" s="37"/>
      <c r="F6" s="71"/>
      <c r="G6" s="78"/>
      <c r="H6" s="280"/>
      <c r="I6" s="280"/>
    </row>
    <row r="7" spans="1:9" x14ac:dyDescent="0.35">
      <c r="A7" s="1171" t="s">
        <v>77</v>
      </c>
      <c r="B7" s="1171"/>
      <c r="C7" s="142">
        <v>10</v>
      </c>
      <c r="D7" s="30">
        <v>11</v>
      </c>
      <c r="E7" s="30">
        <v>144</v>
      </c>
      <c r="F7" s="204">
        <v>165</v>
      </c>
      <c r="G7" s="30">
        <v>37</v>
      </c>
      <c r="H7" s="278">
        <v>128</v>
      </c>
      <c r="I7" s="279">
        <v>0.77575757575757598</v>
      </c>
    </row>
    <row r="8" spans="1:9" x14ac:dyDescent="0.35">
      <c r="A8" s="1171" t="s">
        <v>78</v>
      </c>
      <c r="B8" s="1171"/>
      <c r="C8" s="141">
        <v>43</v>
      </c>
      <c r="D8" s="29">
        <v>28</v>
      </c>
      <c r="E8" s="29">
        <v>316</v>
      </c>
      <c r="F8" s="204">
        <v>387</v>
      </c>
      <c r="G8" s="30">
        <v>92</v>
      </c>
      <c r="H8" s="278">
        <v>295</v>
      </c>
      <c r="I8" s="279">
        <v>0.76227390180878596</v>
      </c>
    </row>
    <row r="9" spans="1:9" x14ac:dyDescent="0.35">
      <c r="A9" s="1171" t="s">
        <v>79</v>
      </c>
      <c r="B9" s="1171"/>
      <c r="C9" s="142">
        <v>18</v>
      </c>
      <c r="D9" s="30">
        <v>38</v>
      </c>
      <c r="E9" s="30">
        <v>476</v>
      </c>
      <c r="F9" s="204">
        <v>532</v>
      </c>
      <c r="G9" s="30">
        <v>251</v>
      </c>
      <c r="H9" s="278">
        <v>281</v>
      </c>
      <c r="I9" s="279">
        <v>0.528195488721805</v>
      </c>
    </row>
    <row r="10" spans="1:9" x14ac:dyDescent="0.35">
      <c r="A10" s="1171" t="s">
        <v>80</v>
      </c>
      <c r="B10" s="1171"/>
      <c r="C10" s="141"/>
      <c r="D10" s="29"/>
      <c r="E10" s="29">
        <v>3</v>
      </c>
      <c r="F10" s="204">
        <v>3</v>
      </c>
      <c r="G10" s="30">
        <v>2</v>
      </c>
      <c r="H10" s="278">
        <v>1</v>
      </c>
      <c r="I10" s="279">
        <v>0.33333333333333298</v>
      </c>
    </row>
    <row r="11" spans="1:9" x14ac:dyDescent="0.35">
      <c r="A11" s="1171" t="s">
        <v>81</v>
      </c>
      <c r="B11" s="1171"/>
      <c r="C11" s="365">
        <v>1</v>
      </c>
      <c r="D11" s="32">
        <v>2</v>
      </c>
      <c r="E11" s="32">
        <v>23</v>
      </c>
      <c r="F11" s="574">
        <v>26</v>
      </c>
      <c r="G11" s="32">
        <v>11</v>
      </c>
      <c r="H11" s="575">
        <v>15</v>
      </c>
      <c r="I11" s="576">
        <v>0.57692307692307698</v>
      </c>
    </row>
    <row r="12" spans="1:9" x14ac:dyDescent="0.35">
      <c r="A12" s="1172" t="s">
        <v>750</v>
      </c>
      <c r="B12" s="1172"/>
      <c r="C12" s="530">
        <v>72</v>
      </c>
      <c r="D12" s="36">
        <v>79</v>
      </c>
      <c r="E12" s="36">
        <v>962</v>
      </c>
      <c r="F12" s="36">
        <v>1113</v>
      </c>
      <c r="G12" s="36">
        <v>393</v>
      </c>
      <c r="H12" s="577">
        <v>720</v>
      </c>
      <c r="I12" s="578">
        <v>0.64690026954177904</v>
      </c>
    </row>
    <row r="13" spans="1:9" x14ac:dyDescent="0.35">
      <c r="A13" s="48"/>
      <c r="B13" s="48"/>
      <c r="C13" s="48"/>
      <c r="D13" s="48"/>
      <c r="E13" s="48"/>
      <c r="F13" s="48"/>
      <c r="G13" s="48"/>
      <c r="H13" s="48"/>
      <c r="I13" s="48"/>
    </row>
    <row r="14" spans="1:9" x14ac:dyDescent="0.35">
      <c r="A14" s="48"/>
      <c r="B14" s="48"/>
      <c r="C14" s="48"/>
      <c r="D14" s="48"/>
      <c r="E14" s="48"/>
      <c r="F14" s="48"/>
      <c r="G14" s="48"/>
      <c r="H14" s="48"/>
      <c r="I14" s="48"/>
    </row>
    <row r="15" spans="1:9" ht="23" x14ac:dyDescent="0.35">
      <c r="A15" s="48"/>
      <c r="B15" s="394"/>
      <c r="C15" s="377" t="s">
        <v>352</v>
      </c>
      <c r="D15" s="377" t="s">
        <v>349</v>
      </c>
      <c r="E15" s="377" t="s">
        <v>347</v>
      </c>
      <c r="F15" s="377" t="s">
        <v>751</v>
      </c>
      <c r="G15" s="377" t="s">
        <v>25</v>
      </c>
      <c r="H15" s="377" t="s">
        <v>26</v>
      </c>
      <c r="I15" s="377" t="s">
        <v>749</v>
      </c>
    </row>
    <row r="16" spans="1:9" x14ac:dyDescent="0.35">
      <c r="A16" s="1171" t="s">
        <v>76</v>
      </c>
      <c r="B16" s="1171"/>
      <c r="C16" s="395"/>
      <c r="D16" s="396"/>
      <c r="E16" s="396"/>
      <c r="F16" s="397"/>
      <c r="G16" s="398"/>
      <c r="H16" s="280"/>
      <c r="I16" s="280"/>
    </row>
    <row r="17" spans="1:9" x14ac:dyDescent="0.35">
      <c r="A17" s="1171" t="s">
        <v>77</v>
      </c>
      <c r="B17" s="1171"/>
      <c r="C17" s="399">
        <v>59.742094455852097</v>
      </c>
      <c r="D17" s="400">
        <v>59.6692178458092</v>
      </c>
      <c r="E17" s="400">
        <v>62.411514183588103</v>
      </c>
      <c r="F17" s="401">
        <v>62.066911413934001</v>
      </c>
      <c r="G17" s="400">
        <v>61.965702869193599</v>
      </c>
      <c r="H17" s="584">
        <v>62.096167008898</v>
      </c>
      <c r="I17" s="279">
        <v>0.77575757575757598</v>
      </c>
    </row>
    <row r="18" spans="1:9" x14ac:dyDescent="0.35">
      <c r="A18" s="1171" t="s">
        <v>78</v>
      </c>
      <c r="B18" s="1171"/>
      <c r="C18" s="402">
        <v>57.612912468363497</v>
      </c>
      <c r="D18" s="403">
        <v>56.572113034125401</v>
      </c>
      <c r="E18" s="403">
        <v>60.287006472071297</v>
      </c>
      <c r="F18" s="401">
        <v>59.721107096304102</v>
      </c>
      <c r="G18" s="400">
        <v>60.485313811266799</v>
      </c>
      <c r="H18" s="584">
        <v>59.482778222485202</v>
      </c>
      <c r="I18" s="279">
        <v>0.76227390180878596</v>
      </c>
    </row>
    <row r="19" spans="1:9" x14ac:dyDescent="0.35">
      <c r="A19" s="1171" t="s">
        <v>79</v>
      </c>
      <c r="B19" s="1171"/>
      <c r="C19" s="399">
        <v>59.855350216746501</v>
      </c>
      <c r="D19" s="400">
        <v>58.027810800100902</v>
      </c>
      <c r="E19" s="400">
        <v>62.957269971643697</v>
      </c>
      <c r="F19" s="401">
        <v>62.500213572946699</v>
      </c>
      <c r="G19" s="400">
        <v>62.772362977930896</v>
      </c>
      <c r="H19" s="584">
        <v>62.257119264580197</v>
      </c>
      <c r="I19" s="279">
        <v>0.528195488721805</v>
      </c>
    </row>
    <row r="20" spans="1:9" x14ac:dyDescent="0.35">
      <c r="A20" s="1171" t="s">
        <v>80</v>
      </c>
      <c r="B20" s="1171"/>
      <c r="C20" s="402"/>
      <c r="D20" s="403"/>
      <c r="E20" s="403">
        <v>62.924024640657102</v>
      </c>
      <c r="F20" s="401">
        <v>62.924024640657102</v>
      </c>
      <c r="G20" s="400">
        <v>63.097878165639997</v>
      </c>
      <c r="H20" s="584">
        <v>62.576317590691303</v>
      </c>
      <c r="I20" s="279">
        <v>0.33333333333333298</v>
      </c>
    </row>
    <row r="21" spans="1:9" x14ac:dyDescent="0.35">
      <c r="A21" s="1171" t="s">
        <v>81</v>
      </c>
      <c r="B21" s="1171"/>
      <c r="C21" s="579">
        <v>61.155373032169798</v>
      </c>
      <c r="D21" s="580">
        <v>61.405886379192303</v>
      </c>
      <c r="E21" s="580">
        <v>61.975299824420397</v>
      </c>
      <c r="F21" s="581">
        <v>61.899963144316303</v>
      </c>
      <c r="G21" s="580">
        <v>62.087735672951297</v>
      </c>
      <c r="H21" s="585">
        <v>61.762263289983999</v>
      </c>
      <c r="I21" s="576">
        <v>0.57692307692307698</v>
      </c>
    </row>
    <row r="22" spans="1:9" x14ac:dyDescent="0.35">
      <c r="A22" s="1172" t="s">
        <v>750</v>
      </c>
      <c r="B22" s="1172"/>
      <c r="C22" s="582">
        <v>58.518442467107803</v>
      </c>
      <c r="D22" s="583">
        <v>57.825938536982598</v>
      </c>
      <c r="E22" s="583">
        <v>61.974861293136399</v>
      </c>
      <c r="F22" s="583">
        <v>61.456777687376999</v>
      </c>
      <c r="G22" s="583">
        <v>62.143521203539699</v>
      </c>
      <c r="H22" s="586">
        <v>61.081930184804897</v>
      </c>
      <c r="I22" s="578">
        <v>0.64690026954177904</v>
      </c>
    </row>
    <row r="24" spans="1:9" x14ac:dyDescent="0.35">
      <c r="A24" s="206" t="s">
        <v>1106</v>
      </c>
    </row>
    <row r="25" spans="1:9" x14ac:dyDescent="0.35">
      <c r="A25" s="206" t="s">
        <v>1108</v>
      </c>
    </row>
  </sheetData>
  <mergeCells count="14">
    <mergeCell ref="A21:B21"/>
    <mergeCell ref="A22:B22"/>
    <mergeCell ref="A12:B12"/>
    <mergeCell ref="A16:B16"/>
    <mergeCell ref="A17:B17"/>
    <mergeCell ref="A18:B18"/>
    <mergeCell ref="A19:B19"/>
    <mergeCell ref="A20:B20"/>
    <mergeCell ref="A11:B11"/>
    <mergeCell ref="A6:B6"/>
    <mergeCell ref="A7:B7"/>
    <mergeCell ref="A8:B8"/>
    <mergeCell ref="A9:B9"/>
    <mergeCell ref="A10:B10"/>
  </mergeCells>
  <hyperlinks>
    <hyperlink ref="A2" location="Sommaire!A1" display="Retour au sommaire" xr:uid="{00000000-0004-0000-1600-000000000000}"/>
    <hyperlink ref="C2" location="'Sources et champs'!A1" display="Source et champs" xr:uid="{00000000-0004-0000-1600-000001000000}"/>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J52"/>
  <sheetViews>
    <sheetView zoomScaleNormal="100" workbookViewId="0">
      <selection activeCell="C2" sqref="C2"/>
    </sheetView>
  </sheetViews>
  <sheetFormatPr baseColWidth="10" defaultRowHeight="14.5" x14ac:dyDescent="0.35"/>
  <cols>
    <col min="1" max="1" width="12.1796875" customWidth="1"/>
    <col min="2" max="2" width="31.7265625" customWidth="1"/>
    <col min="5" max="5" width="12.54296875" customWidth="1"/>
    <col min="6" max="6" width="5.81640625" customWidth="1"/>
  </cols>
  <sheetData>
    <row r="1" spans="1:6" ht="37.9" customHeight="1" x14ac:dyDescent="0.4">
      <c r="A1" s="290" t="s">
        <v>1092</v>
      </c>
    </row>
    <row r="2" spans="1:6" x14ac:dyDescent="0.35">
      <c r="A2" s="3" t="s">
        <v>11</v>
      </c>
      <c r="C2" s="3" t="s">
        <v>1268</v>
      </c>
    </row>
    <row r="3" spans="1:6" ht="13.5" customHeight="1" x14ac:dyDescent="0.35">
      <c r="A3" s="175" t="s">
        <v>1095</v>
      </c>
    </row>
    <row r="4" spans="1:6" x14ac:dyDescent="0.35">
      <c r="A4" s="1176" t="s">
        <v>437</v>
      </c>
      <c r="B4" s="1176"/>
      <c r="C4" s="1176"/>
      <c r="D4" s="1176"/>
      <c r="E4" s="1176"/>
      <c r="F4" s="404"/>
    </row>
    <row r="5" spans="1:6" ht="16.149999999999999" customHeight="1" x14ac:dyDescent="0.35">
      <c r="A5" s="1176"/>
      <c r="B5" s="1176"/>
      <c r="C5" s="1176"/>
      <c r="D5" s="1176"/>
      <c r="E5" s="1176"/>
      <c r="F5" s="405"/>
    </row>
    <row r="6" spans="1:6" ht="16.149999999999999" customHeight="1" x14ac:dyDescent="0.35">
      <c r="A6" s="1176"/>
      <c r="B6" s="1176"/>
      <c r="C6" s="1176"/>
      <c r="D6" s="1176"/>
      <c r="E6" s="1176"/>
      <c r="F6" s="405"/>
    </row>
    <row r="7" spans="1:6" ht="16.149999999999999" customHeight="1" x14ac:dyDescent="0.35">
      <c r="A7" s="405"/>
      <c r="B7" s="405"/>
      <c r="C7" s="405"/>
      <c r="D7" s="405"/>
      <c r="E7" s="405"/>
      <c r="F7" s="405"/>
    </row>
    <row r="8" spans="1:6" ht="14.25" customHeight="1" x14ac:dyDescent="0.35">
      <c r="D8" s="63"/>
    </row>
    <row r="9" spans="1:6" x14ac:dyDescent="0.35">
      <c r="A9" s="1177" t="s">
        <v>440</v>
      </c>
      <c r="B9" s="1178"/>
      <c r="C9" s="1181" t="s">
        <v>436</v>
      </c>
      <c r="D9" s="1182"/>
      <c r="E9" s="1183" t="s">
        <v>434</v>
      </c>
      <c r="F9" s="63"/>
    </row>
    <row r="10" spans="1:6" x14ac:dyDescent="0.35">
      <c r="A10" s="1179"/>
      <c r="B10" s="1180"/>
      <c r="C10" s="406" t="s">
        <v>73</v>
      </c>
      <c r="D10" s="378" t="s">
        <v>74</v>
      </c>
      <c r="E10" s="1184"/>
    </row>
    <row r="11" spans="1:6" ht="17.25" customHeight="1" x14ac:dyDescent="0.35">
      <c r="A11" s="1185" t="s">
        <v>435</v>
      </c>
      <c r="B11" s="1186"/>
      <c r="C11" s="407">
        <v>137</v>
      </c>
      <c r="D11" s="408">
        <v>10</v>
      </c>
      <c r="E11" s="408">
        <v>147</v>
      </c>
    </row>
    <row r="12" spans="1:6" x14ac:dyDescent="0.35">
      <c r="A12" s="1187" t="s">
        <v>1096</v>
      </c>
      <c r="B12" s="409" t="s">
        <v>189</v>
      </c>
      <c r="C12" s="413">
        <v>129</v>
      </c>
      <c r="D12" s="29">
        <v>10</v>
      </c>
      <c r="E12" s="29">
        <v>139</v>
      </c>
    </row>
    <row r="13" spans="1:6" x14ac:dyDescent="0.35">
      <c r="A13" s="1188"/>
      <c r="B13" s="410" t="s">
        <v>190</v>
      </c>
      <c r="C13" s="411">
        <v>2</v>
      </c>
      <c r="D13" s="30"/>
      <c r="E13" s="30">
        <v>2</v>
      </c>
    </row>
    <row r="14" spans="1:6" x14ac:dyDescent="0.35">
      <c r="A14" s="1189"/>
      <c r="B14" s="412" t="s">
        <v>191</v>
      </c>
      <c r="C14" s="594">
        <v>6</v>
      </c>
      <c r="D14" s="31"/>
      <c r="E14" s="31">
        <v>6</v>
      </c>
    </row>
    <row r="15" spans="1:6" ht="27.75" customHeight="1" x14ac:dyDescent="0.35">
      <c r="A15" s="1190" t="s">
        <v>1097</v>
      </c>
      <c r="B15" s="1191"/>
      <c r="C15" s="598">
        <v>266</v>
      </c>
      <c r="D15" s="599">
        <v>107</v>
      </c>
      <c r="E15" s="599">
        <v>373</v>
      </c>
    </row>
    <row r="16" spans="1:6" x14ac:dyDescent="0.35">
      <c r="A16" s="1187" t="s">
        <v>1096</v>
      </c>
      <c r="B16" s="409" t="s">
        <v>189</v>
      </c>
      <c r="C16" s="413">
        <v>238</v>
      </c>
      <c r="D16" s="29">
        <v>102</v>
      </c>
      <c r="E16" s="29">
        <v>340</v>
      </c>
    </row>
    <row r="17" spans="1:6" x14ac:dyDescent="0.35">
      <c r="A17" s="1188"/>
      <c r="B17" s="410" t="s">
        <v>190</v>
      </c>
      <c r="C17" s="411">
        <v>10</v>
      </c>
      <c r="D17" s="30">
        <v>1</v>
      </c>
      <c r="E17" s="30">
        <v>11</v>
      </c>
    </row>
    <row r="18" spans="1:6" x14ac:dyDescent="0.35">
      <c r="A18" s="1189"/>
      <c r="B18" s="412" t="s">
        <v>191</v>
      </c>
      <c r="C18" s="594">
        <v>18</v>
      </c>
      <c r="D18" s="31">
        <v>4</v>
      </c>
      <c r="E18" s="31">
        <v>22</v>
      </c>
    </row>
    <row r="19" spans="1:6" ht="29.25" customHeight="1" x14ac:dyDescent="0.35">
      <c r="A19" s="1190" t="s">
        <v>1098</v>
      </c>
      <c r="B19" s="1191"/>
      <c r="C19" s="598">
        <v>2</v>
      </c>
      <c r="D19" s="599">
        <v>3</v>
      </c>
      <c r="E19" s="599">
        <v>5</v>
      </c>
    </row>
    <row r="20" spans="1:6" ht="31.5" customHeight="1" x14ac:dyDescent="0.35">
      <c r="A20" s="414" t="s">
        <v>1099</v>
      </c>
      <c r="B20" s="415" t="s">
        <v>189</v>
      </c>
      <c r="C20" s="589">
        <v>2</v>
      </c>
      <c r="D20" s="590">
        <v>3</v>
      </c>
      <c r="E20" s="590">
        <v>5</v>
      </c>
    </row>
    <row r="21" spans="1:6" x14ac:dyDescent="0.35">
      <c r="A21" s="1192" t="s">
        <v>465</v>
      </c>
      <c r="B21" s="1193"/>
      <c r="C21" s="416">
        <v>405</v>
      </c>
      <c r="D21" s="417">
        <v>120</v>
      </c>
      <c r="E21" s="417">
        <v>525</v>
      </c>
    </row>
    <row r="24" spans="1:6" ht="13.5" customHeight="1" x14ac:dyDescent="0.35">
      <c r="A24" s="1194" t="s">
        <v>1100</v>
      </c>
      <c r="B24" s="1194"/>
      <c r="C24" s="1194"/>
      <c r="D24" s="1194"/>
      <c r="E24" s="1194"/>
    </row>
    <row r="25" spans="1:6" x14ac:dyDescent="0.35">
      <c r="A25" s="1194"/>
      <c r="B25" s="1194"/>
      <c r="C25" s="1194"/>
      <c r="D25" s="1194"/>
      <c r="E25" s="1194"/>
    </row>
    <row r="26" spans="1:6" x14ac:dyDescent="0.35">
      <c r="A26" s="1194"/>
      <c r="B26" s="1194"/>
      <c r="C26" s="1194"/>
      <c r="D26" s="1194"/>
      <c r="E26" s="1194"/>
    </row>
    <row r="28" spans="1:6" x14ac:dyDescent="0.35">
      <c r="A28" s="1173" t="s">
        <v>440</v>
      </c>
      <c r="B28" s="1173"/>
      <c r="C28" s="1174" t="s">
        <v>436</v>
      </c>
      <c r="D28" s="1174"/>
      <c r="E28" s="1175" t="s">
        <v>434</v>
      </c>
      <c r="F28" s="25"/>
    </row>
    <row r="29" spans="1:6" x14ac:dyDescent="0.35">
      <c r="A29" s="1173"/>
      <c r="B29" s="1173"/>
      <c r="C29" s="418" t="s">
        <v>73</v>
      </c>
      <c r="D29" s="418" t="s">
        <v>74</v>
      </c>
      <c r="E29" s="1175"/>
    </row>
    <row r="30" spans="1:6" ht="18" customHeight="1" x14ac:dyDescent="0.35">
      <c r="A30" s="1197" t="s">
        <v>435</v>
      </c>
      <c r="B30" s="1198"/>
      <c r="C30" s="587">
        <v>34</v>
      </c>
      <c r="D30" s="588">
        <v>1</v>
      </c>
      <c r="E30" s="588">
        <v>35</v>
      </c>
    </row>
    <row r="31" spans="1:6" x14ac:dyDescent="0.35">
      <c r="A31" s="1199" t="s">
        <v>708</v>
      </c>
      <c r="B31" s="1200"/>
      <c r="C31" s="413">
        <v>17</v>
      </c>
      <c r="D31" s="29">
        <v>1</v>
      </c>
      <c r="E31" s="29">
        <v>18</v>
      </c>
    </row>
    <row r="32" spans="1:6" x14ac:dyDescent="0.35">
      <c r="A32" s="1199" t="s">
        <v>707</v>
      </c>
      <c r="B32" s="1200"/>
      <c r="C32" s="411">
        <v>1</v>
      </c>
      <c r="D32" s="30"/>
      <c r="E32" s="30">
        <v>1</v>
      </c>
    </row>
    <row r="33" spans="1:10" x14ac:dyDescent="0.35">
      <c r="A33" s="1195" t="s">
        <v>709</v>
      </c>
      <c r="B33" s="1196"/>
      <c r="C33" s="594">
        <v>16</v>
      </c>
      <c r="D33" s="31"/>
      <c r="E33" s="31">
        <v>16</v>
      </c>
    </row>
    <row r="34" spans="1:10" ht="18" customHeight="1" x14ac:dyDescent="0.35">
      <c r="A34" s="1201" t="s">
        <v>438</v>
      </c>
      <c r="B34" s="1202"/>
      <c r="C34" s="595">
        <v>1</v>
      </c>
      <c r="D34" s="596"/>
      <c r="E34" s="596">
        <v>1</v>
      </c>
    </row>
    <row r="35" spans="1:10" x14ac:dyDescent="0.35">
      <c r="A35" s="1203" t="s">
        <v>78</v>
      </c>
      <c r="B35" s="1204"/>
      <c r="C35" s="419">
        <v>1</v>
      </c>
      <c r="D35" s="420"/>
      <c r="E35" s="420">
        <v>1</v>
      </c>
    </row>
    <row r="36" spans="1:10" ht="18" customHeight="1" x14ac:dyDescent="0.35">
      <c r="A36" s="1197" t="s">
        <v>439</v>
      </c>
      <c r="B36" s="1198"/>
      <c r="C36" s="595">
        <v>16</v>
      </c>
      <c r="D36" s="596"/>
      <c r="E36" s="596">
        <v>16</v>
      </c>
    </row>
    <row r="37" spans="1:10" x14ac:dyDescent="0.35">
      <c r="A37" s="1199" t="s">
        <v>705</v>
      </c>
      <c r="B37" s="1200"/>
      <c r="C37" s="591">
        <v>12</v>
      </c>
      <c r="D37" s="30"/>
      <c r="E37" s="30">
        <v>12</v>
      </c>
    </row>
    <row r="38" spans="1:10" x14ac:dyDescent="0.35">
      <c r="A38" s="1195" t="s">
        <v>706</v>
      </c>
      <c r="B38" s="1196"/>
      <c r="C38" s="594">
        <v>4</v>
      </c>
      <c r="D38" s="31"/>
      <c r="E38" s="31">
        <v>4</v>
      </c>
    </row>
    <row r="39" spans="1:10" ht="27.75" customHeight="1" x14ac:dyDescent="0.35">
      <c r="A39" s="1201" t="s">
        <v>1097</v>
      </c>
      <c r="B39" s="1202"/>
      <c r="C39" s="595">
        <v>40</v>
      </c>
      <c r="D39" s="596">
        <v>22</v>
      </c>
      <c r="E39" s="596">
        <v>62</v>
      </c>
      <c r="J39" s="63"/>
    </row>
    <row r="40" spans="1:10" x14ac:dyDescent="0.35">
      <c r="A40" s="1199" t="s">
        <v>710</v>
      </c>
      <c r="B40" s="1200"/>
      <c r="C40" s="411">
        <v>19</v>
      </c>
      <c r="D40" s="30">
        <v>4</v>
      </c>
      <c r="E40" s="590">
        <v>23</v>
      </c>
    </row>
    <row r="41" spans="1:10" x14ac:dyDescent="0.35">
      <c r="A41" s="1195" t="s">
        <v>709</v>
      </c>
      <c r="B41" s="1196"/>
      <c r="C41" s="594">
        <v>21</v>
      </c>
      <c r="D41" s="31">
        <v>18</v>
      </c>
      <c r="E41" s="31">
        <v>39</v>
      </c>
      <c r="F41" s="63"/>
    </row>
    <row r="42" spans="1:10" ht="28.5" customHeight="1" x14ac:dyDescent="0.35">
      <c r="A42" s="1201" t="s">
        <v>1101</v>
      </c>
      <c r="B42" s="1202"/>
      <c r="C42" s="595">
        <v>3</v>
      </c>
      <c r="D42" s="596"/>
      <c r="E42" s="596">
        <v>3</v>
      </c>
    </row>
    <row r="43" spans="1:10" x14ac:dyDescent="0.35">
      <c r="A43" s="1207" t="s">
        <v>78</v>
      </c>
      <c r="B43" s="1208"/>
      <c r="C43" s="411">
        <v>1</v>
      </c>
      <c r="D43" s="30"/>
      <c r="E43" s="30">
        <v>1</v>
      </c>
    </row>
    <row r="44" spans="1:10" x14ac:dyDescent="0.35">
      <c r="A44" s="1203" t="s">
        <v>79</v>
      </c>
      <c r="B44" s="1204"/>
      <c r="C44" s="594">
        <v>2</v>
      </c>
      <c r="D44" s="31"/>
      <c r="E44" s="31">
        <v>2</v>
      </c>
    </row>
    <row r="45" spans="1:10" ht="28.5" customHeight="1" x14ac:dyDescent="0.35">
      <c r="A45" s="1201" t="s">
        <v>1102</v>
      </c>
      <c r="B45" s="1202"/>
      <c r="C45" s="595">
        <v>3</v>
      </c>
      <c r="D45" s="597"/>
      <c r="E45" s="596">
        <v>3</v>
      </c>
    </row>
    <row r="46" spans="1:10" x14ac:dyDescent="0.35">
      <c r="A46" s="1207" t="s">
        <v>78</v>
      </c>
      <c r="B46" s="1208"/>
      <c r="C46" s="589">
        <v>2</v>
      </c>
      <c r="D46" s="590"/>
      <c r="E46" s="590">
        <v>2</v>
      </c>
    </row>
    <row r="47" spans="1:10" x14ac:dyDescent="0.35">
      <c r="A47" s="1203" t="s">
        <v>79</v>
      </c>
      <c r="B47" s="1204"/>
      <c r="C47" s="592">
        <v>1</v>
      </c>
      <c r="D47" s="593"/>
      <c r="E47" s="593">
        <v>1</v>
      </c>
    </row>
    <row r="48" spans="1:10" x14ac:dyDescent="0.35">
      <c r="A48" s="1205" t="s">
        <v>465</v>
      </c>
      <c r="B48" s="1206"/>
      <c r="C48" s="416">
        <v>97</v>
      </c>
      <c r="D48" s="417">
        <v>23</v>
      </c>
      <c r="E48" s="417">
        <v>120</v>
      </c>
    </row>
    <row r="51" spans="1:1" x14ac:dyDescent="0.35">
      <c r="A51" s="65" t="s">
        <v>700</v>
      </c>
    </row>
    <row r="52" spans="1:1" x14ac:dyDescent="0.35">
      <c r="A52" s="65" t="s">
        <v>733</v>
      </c>
    </row>
  </sheetData>
  <mergeCells count="33">
    <mergeCell ref="A48:B48"/>
    <mergeCell ref="A42:B42"/>
    <mergeCell ref="A43:B43"/>
    <mergeCell ref="A44:B44"/>
    <mergeCell ref="A45:B45"/>
    <mergeCell ref="A46:B46"/>
    <mergeCell ref="A47:B47"/>
    <mergeCell ref="A41:B41"/>
    <mergeCell ref="A30:B30"/>
    <mergeCell ref="A31:B31"/>
    <mergeCell ref="A32:B32"/>
    <mergeCell ref="A33:B33"/>
    <mergeCell ref="A34:B34"/>
    <mergeCell ref="A35:B35"/>
    <mergeCell ref="A36:B36"/>
    <mergeCell ref="A37:B37"/>
    <mergeCell ref="A38:B38"/>
    <mergeCell ref="A39:B39"/>
    <mergeCell ref="A40:B40"/>
    <mergeCell ref="A28:B29"/>
    <mergeCell ref="C28:D28"/>
    <mergeCell ref="E28:E29"/>
    <mergeCell ref="A4:E6"/>
    <mergeCell ref="A9:B10"/>
    <mergeCell ref="C9:D9"/>
    <mergeCell ref="E9:E10"/>
    <mergeCell ref="A11:B11"/>
    <mergeCell ref="A12:A14"/>
    <mergeCell ref="A15:B15"/>
    <mergeCell ref="A16:A18"/>
    <mergeCell ref="A19:B19"/>
    <mergeCell ref="A21:B21"/>
    <mergeCell ref="A24:E26"/>
  </mergeCells>
  <hyperlinks>
    <hyperlink ref="A2" location="Sommaire!A1" display="Retour au sommaire" xr:uid="{00000000-0004-0000-1700-000000000000}"/>
    <hyperlink ref="C2" location="'Sources et champs'!A1" display="Source et champs" xr:uid="{00000000-0004-0000-1700-000001000000}"/>
  </hyperlinks>
  <pageMargins left="0.70866141732283472" right="0.70866141732283472" top="0.74803149606299213" bottom="0.74803149606299213" header="0.31496062992125984" footer="0.31496062992125984"/>
  <pageSetup paperSize="9" scale="83" orientation="portrait" r:id="rId1"/>
  <headerFooter differentFirst="1" scaleWithDoc="0">
    <oddFooter>&amp;R&amp;P/&amp;N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dimension ref="B2:I120"/>
  <sheetViews>
    <sheetView showGridLines="0" zoomScaleNormal="100" zoomScaleSheetLayoutView="70" workbookViewId="0">
      <selection activeCell="C3" sqref="C3"/>
    </sheetView>
  </sheetViews>
  <sheetFormatPr baseColWidth="10" defaultRowHeight="14.5" x14ac:dyDescent="0.35"/>
  <cols>
    <col min="1" max="1" width="3.54296875" customWidth="1"/>
    <col min="2" max="2" width="43.54296875" customWidth="1"/>
  </cols>
  <sheetData>
    <row r="2" spans="2:9" ht="20" x14ac:dyDescent="0.4">
      <c r="B2" s="290" t="s">
        <v>1103</v>
      </c>
    </row>
    <row r="3" spans="2:9" x14ac:dyDescent="0.35">
      <c r="B3" s="3" t="s">
        <v>11</v>
      </c>
      <c r="C3" s="3" t="s">
        <v>1268</v>
      </c>
    </row>
    <row r="5" spans="2:9" x14ac:dyDescent="0.35">
      <c r="B5" s="421" t="s">
        <v>1104</v>
      </c>
      <c r="C5" s="422"/>
      <c r="D5" s="422"/>
      <c r="E5" s="422"/>
      <c r="F5" s="423"/>
      <c r="G5" s="422"/>
      <c r="H5" s="422"/>
      <c r="I5" s="422"/>
    </row>
    <row r="6" spans="2:9" x14ac:dyDescent="0.35">
      <c r="B6" s="421" t="s">
        <v>14</v>
      </c>
      <c r="C6" s="424"/>
      <c r="D6" s="424"/>
      <c r="E6" s="424"/>
      <c r="F6" s="425"/>
      <c r="G6" s="424"/>
      <c r="H6" s="424"/>
      <c r="I6" s="424"/>
    </row>
    <row r="7" spans="2:9" x14ac:dyDescent="0.35">
      <c r="B7" s="5"/>
      <c r="C7" s="6"/>
      <c r="D7" s="6"/>
      <c r="E7" s="6"/>
      <c r="F7" s="7"/>
      <c r="G7" s="6"/>
      <c r="H7" s="6"/>
      <c r="I7" s="6"/>
    </row>
    <row r="8" spans="2:9" ht="15" customHeight="1" x14ac:dyDescent="0.35">
      <c r="B8" s="426"/>
      <c r="C8" s="1209" t="s">
        <v>15</v>
      </c>
      <c r="D8" s="1210" t="s">
        <v>16</v>
      </c>
      <c r="E8" s="1210"/>
      <c r="F8" s="1210"/>
      <c r="G8" s="1209" t="s">
        <v>17</v>
      </c>
      <c r="H8" s="1211" t="s">
        <v>18</v>
      </c>
      <c r="I8" s="1211"/>
    </row>
    <row r="9" spans="2:9" ht="15" customHeight="1" x14ac:dyDescent="0.35">
      <c r="B9" s="427"/>
      <c r="C9" s="1209"/>
      <c r="D9" s="1209" t="s">
        <v>19</v>
      </c>
      <c r="E9" s="1212" t="s">
        <v>20</v>
      </c>
      <c r="F9" s="1212"/>
      <c r="G9" s="1209"/>
      <c r="H9" s="1209">
        <v>2017</v>
      </c>
      <c r="I9" s="1209" t="s">
        <v>21</v>
      </c>
    </row>
    <row r="10" spans="2:9" ht="23" x14ac:dyDescent="0.35">
      <c r="B10" s="427"/>
      <c r="C10" s="1209"/>
      <c r="D10" s="1209"/>
      <c r="E10" s="428" t="s">
        <v>22</v>
      </c>
      <c r="F10" s="429" t="s">
        <v>23</v>
      </c>
      <c r="G10" s="1209"/>
      <c r="H10" s="1209"/>
      <c r="I10" s="1209"/>
    </row>
    <row r="11" spans="2:9" x14ac:dyDescent="0.35">
      <c r="B11" s="430" t="s">
        <v>24</v>
      </c>
      <c r="C11" s="431">
        <v>3034</v>
      </c>
      <c r="D11" s="432">
        <v>2671</v>
      </c>
      <c r="E11" s="432">
        <v>311</v>
      </c>
      <c r="F11" s="432">
        <v>114</v>
      </c>
      <c r="G11" s="432">
        <v>2475</v>
      </c>
      <c r="H11" s="433">
        <v>2558</v>
      </c>
      <c r="I11" s="434">
        <v>1.4676715589051925</v>
      </c>
    </row>
    <row r="12" spans="2:9" x14ac:dyDescent="0.35">
      <c r="B12" s="435" t="s">
        <v>25</v>
      </c>
      <c r="C12" s="436">
        <v>3284</v>
      </c>
      <c r="D12" s="437">
        <v>2811</v>
      </c>
      <c r="E12" s="437">
        <v>421</v>
      </c>
      <c r="F12" s="437">
        <v>193</v>
      </c>
      <c r="G12" s="437">
        <v>2686</v>
      </c>
      <c r="H12" s="438">
        <v>2748</v>
      </c>
      <c r="I12" s="439">
        <v>0.84403669724770758</v>
      </c>
    </row>
    <row r="13" spans="2:9" x14ac:dyDescent="0.35">
      <c r="B13" s="440" t="s">
        <v>26</v>
      </c>
      <c r="C13" s="441">
        <v>2925</v>
      </c>
      <c r="D13" s="442">
        <v>2611</v>
      </c>
      <c r="E13" s="442">
        <v>263</v>
      </c>
      <c r="F13" s="442">
        <v>79</v>
      </c>
      <c r="G13" s="442">
        <v>2383</v>
      </c>
      <c r="H13" s="443">
        <v>2475</v>
      </c>
      <c r="I13" s="444">
        <v>1.8099547511312153</v>
      </c>
    </row>
    <row r="14" spans="2:9" x14ac:dyDescent="0.35">
      <c r="B14" s="445" t="s">
        <v>27</v>
      </c>
      <c r="C14" s="446">
        <v>2799</v>
      </c>
      <c r="D14" s="447">
        <v>2560</v>
      </c>
      <c r="E14" s="447">
        <v>187</v>
      </c>
      <c r="F14" s="447" t="s">
        <v>28</v>
      </c>
      <c r="G14" s="447">
        <v>2278</v>
      </c>
      <c r="H14" s="448">
        <v>2350</v>
      </c>
      <c r="I14" s="449">
        <v>2.7097902097902082</v>
      </c>
    </row>
    <row r="15" spans="2:9" x14ac:dyDescent="0.35">
      <c r="B15" s="450" t="s">
        <v>25</v>
      </c>
      <c r="C15" s="451">
        <v>3025</v>
      </c>
      <c r="D15" s="452">
        <v>2742</v>
      </c>
      <c r="E15" s="452">
        <v>236</v>
      </c>
      <c r="F15" s="452" t="s">
        <v>28</v>
      </c>
      <c r="G15" s="452">
        <v>2464</v>
      </c>
      <c r="H15" s="453">
        <v>2485</v>
      </c>
      <c r="I15" s="454">
        <v>2.1372790793259266</v>
      </c>
    </row>
    <row r="16" spans="2:9" x14ac:dyDescent="0.35">
      <c r="B16" s="455" t="s">
        <v>26</v>
      </c>
      <c r="C16" s="451">
        <v>2755</v>
      </c>
      <c r="D16" s="452">
        <v>2525</v>
      </c>
      <c r="E16" s="452">
        <v>177</v>
      </c>
      <c r="F16" s="452" t="s">
        <v>28</v>
      </c>
      <c r="G16" s="452">
        <v>2242</v>
      </c>
      <c r="H16" s="453">
        <v>2324</v>
      </c>
      <c r="I16" s="454">
        <v>2.9229406554472925</v>
      </c>
    </row>
    <row r="17" spans="2:9" x14ac:dyDescent="0.35">
      <c r="B17" s="456" t="s">
        <v>29</v>
      </c>
      <c r="C17" s="457">
        <v>2802</v>
      </c>
      <c r="D17" s="458">
        <v>2563</v>
      </c>
      <c r="E17" s="458">
        <v>187</v>
      </c>
      <c r="F17" s="458" t="s">
        <v>28</v>
      </c>
      <c r="G17" s="458">
        <v>2280</v>
      </c>
      <c r="H17" s="459">
        <v>2352</v>
      </c>
      <c r="I17" s="460">
        <v>2.7522935779816571</v>
      </c>
    </row>
    <row r="18" spans="2:9" x14ac:dyDescent="0.35">
      <c r="B18" s="461" t="s">
        <v>25</v>
      </c>
      <c r="C18" s="462">
        <v>3028</v>
      </c>
      <c r="D18" s="463">
        <v>2744</v>
      </c>
      <c r="E18" s="463">
        <v>237</v>
      </c>
      <c r="F18" s="463" t="s">
        <v>28</v>
      </c>
      <c r="G18" s="463">
        <v>2466</v>
      </c>
      <c r="H18" s="464">
        <v>2487</v>
      </c>
      <c r="I18" s="465">
        <v>2.1355236139630307</v>
      </c>
    </row>
    <row r="19" spans="2:9" x14ac:dyDescent="0.35">
      <c r="B19" s="466" t="s">
        <v>26</v>
      </c>
      <c r="C19" s="600">
        <v>2758</v>
      </c>
      <c r="D19" s="601">
        <v>2527</v>
      </c>
      <c r="E19" s="601">
        <v>177</v>
      </c>
      <c r="F19" s="601" t="s">
        <v>28</v>
      </c>
      <c r="G19" s="601">
        <v>2244</v>
      </c>
      <c r="H19" s="602">
        <v>2325</v>
      </c>
      <c r="I19" s="603">
        <v>2.921646746347939</v>
      </c>
    </row>
    <row r="20" spans="2:9" x14ac:dyDescent="0.35">
      <c r="B20" s="467" t="s">
        <v>30</v>
      </c>
      <c r="C20" s="604">
        <v>2471</v>
      </c>
      <c r="D20" s="447">
        <v>2259</v>
      </c>
      <c r="E20" s="447">
        <v>186</v>
      </c>
      <c r="F20" s="447" t="s">
        <v>28</v>
      </c>
      <c r="G20" s="447">
        <v>1999</v>
      </c>
      <c r="H20" s="448">
        <v>2115</v>
      </c>
      <c r="I20" s="449">
        <v>0.85836909871244149</v>
      </c>
    </row>
    <row r="21" spans="2:9" x14ac:dyDescent="0.35">
      <c r="B21" s="467" t="s">
        <v>31</v>
      </c>
      <c r="C21" s="468" t="s">
        <v>28</v>
      </c>
      <c r="D21" s="469" t="s">
        <v>28</v>
      </c>
      <c r="E21" s="469" t="s">
        <v>28</v>
      </c>
      <c r="F21" s="469" t="s">
        <v>28</v>
      </c>
      <c r="G21" s="469" t="s">
        <v>28</v>
      </c>
      <c r="H21" s="470" t="s">
        <v>28</v>
      </c>
      <c r="I21" s="471" t="s">
        <v>28</v>
      </c>
    </row>
    <row r="22" spans="2:9" x14ac:dyDescent="0.35">
      <c r="B22" s="445" t="s">
        <v>32</v>
      </c>
      <c r="C22" s="446">
        <v>3237</v>
      </c>
      <c r="D22" s="447">
        <v>2768</v>
      </c>
      <c r="E22" s="447">
        <v>418</v>
      </c>
      <c r="F22" s="447">
        <v>204</v>
      </c>
      <c r="G22" s="447">
        <v>2646</v>
      </c>
      <c r="H22" s="448">
        <v>2740</v>
      </c>
      <c r="I22" s="449">
        <v>0.51357300073366918</v>
      </c>
    </row>
    <row r="23" spans="2:9" x14ac:dyDescent="0.35">
      <c r="B23" s="450" t="s">
        <v>25</v>
      </c>
      <c r="C23" s="451">
        <v>3371</v>
      </c>
      <c r="D23" s="452">
        <v>2834</v>
      </c>
      <c r="E23" s="452">
        <v>483</v>
      </c>
      <c r="F23" s="452">
        <v>251</v>
      </c>
      <c r="G23" s="452">
        <v>2760</v>
      </c>
      <c r="H23" s="453">
        <v>2837</v>
      </c>
      <c r="I23" s="454">
        <v>0.35373187124159156</v>
      </c>
    </row>
    <row r="24" spans="2:9" x14ac:dyDescent="0.35">
      <c r="B24" s="455" t="s">
        <v>26</v>
      </c>
      <c r="C24" s="451">
        <v>3139</v>
      </c>
      <c r="D24" s="452">
        <v>2719</v>
      </c>
      <c r="E24" s="452">
        <v>371</v>
      </c>
      <c r="F24" s="452">
        <v>170</v>
      </c>
      <c r="G24" s="452">
        <v>2562</v>
      </c>
      <c r="H24" s="453">
        <v>2667</v>
      </c>
      <c r="I24" s="454">
        <v>0.64150943396226179</v>
      </c>
    </row>
    <row r="25" spans="2:9" x14ac:dyDescent="0.35">
      <c r="B25" s="456" t="s">
        <v>33</v>
      </c>
      <c r="C25" s="457">
        <v>6904</v>
      </c>
      <c r="D25" s="458">
        <v>4417</v>
      </c>
      <c r="E25" s="458">
        <v>2406</v>
      </c>
      <c r="F25" s="458">
        <v>2120</v>
      </c>
      <c r="G25" s="458">
        <v>5798</v>
      </c>
      <c r="H25" s="459">
        <v>5806</v>
      </c>
      <c r="I25" s="460">
        <v>0.18981880931838724</v>
      </c>
    </row>
    <row r="26" spans="2:9" x14ac:dyDescent="0.35">
      <c r="B26" s="461" t="s">
        <v>25</v>
      </c>
      <c r="C26" s="462">
        <v>7003</v>
      </c>
      <c r="D26" s="463">
        <v>4407</v>
      </c>
      <c r="E26" s="463">
        <v>2504</v>
      </c>
      <c r="F26" s="463">
        <v>2223</v>
      </c>
      <c r="G26" s="463">
        <v>5889</v>
      </c>
      <c r="H26" s="464">
        <v>5907</v>
      </c>
      <c r="I26" s="465">
        <v>0.33973161202649482</v>
      </c>
    </row>
    <row r="27" spans="2:9" x14ac:dyDescent="0.35">
      <c r="B27" s="466" t="s">
        <v>26</v>
      </c>
      <c r="C27" s="600" t="s">
        <v>28</v>
      </c>
      <c r="D27" s="601" t="s">
        <v>28</v>
      </c>
      <c r="E27" s="601" t="s">
        <v>28</v>
      </c>
      <c r="F27" s="601" t="s">
        <v>28</v>
      </c>
      <c r="G27" s="601" t="s">
        <v>28</v>
      </c>
      <c r="H27" s="602" t="s">
        <v>28</v>
      </c>
      <c r="I27" s="603" t="s">
        <v>28</v>
      </c>
    </row>
    <row r="28" spans="2:9" x14ac:dyDescent="0.35">
      <c r="B28" s="456" t="s">
        <v>34</v>
      </c>
      <c r="C28" s="604">
        <v>4265</v>
      </c>
      <c r="D28" s="447">
        <v>3515</v>
      </c>
      <c r="E28" s="447">
        <v>673</v>
      </c>
      <c r="F28" s="447">
        <v>453</v>
      </c>
      <c r="G28" s="447">
        <v>3500</v>
      </c>
      <c r="H28" s="448">
        <v>3563</v>
      </c>
      <c r="I28" s="449">
        <v>0.30968468468468568</v>
      </c>
    </row>
    <row r="29" spans="2:9" x14ac:dyDescent="0.35">
      <c r="B29" s="461" t="s">
        <v>25</v>
      </c>
      <c r="C29" s="605">
        <v>4389</v>
      </c>
      <c r="D29" s="473">
        <v>3543</v>
      </c>
      <c r="E29" s="473">
        <v>762</v>
      </c>
      <c r="F29" s="473">
        <v>533</v>
      </c>
      <c r="G29" s="473">
        <v>3610</v>
      </c>
      <c r="H29" s="474">
        <v>3655</v>
      </c>
      <c r="I29" s="475">
        <v>-5.4689636313920431E-2</v>
      </c>
    </row>
    <row r="30" spans="2:9" x14ac:dyDescent="0.35">
      <c r="B30" s="466" t="s">
        <v>26</v>
      </c>
      <c r="C30" s="606">
        <v>4140</v>
      </c>
      <c r="D30" s="477">
        <v>3487</v>
      </c>
      <c r="E30" s="477">
        <v>583</v>
      </c>
      <c r="F30" s="477">
        <v>372</v>
      </c>
      <c r="G30" s="477">
        <v>3389</v>
      </c>
      <c r="H30" s="478">
        <v>3470</v>
      </c>
      <c r="I30" s="479">
        <v>0.75493612078978423</v>
      </c>
    </row>
    <row r="31" spans="2:9" x14ac:dyDescent="0.35">
      <c r="B31" s="456" t="s">
        <v>35</v>
      </c>
      <c r="C31" s="607">
        <v>3157</v>
      </c>
      <c r="D31" s="458">
        <v>2730</v>
      </c>
      <c r="E31" s="458">
        <v>379</v>
      </c>
      <c r="F31" s="458">
        <v>171</v>
      </c>
      <c r="G31" s="458">
        <v>2579</v>
      </c>
      <c r="H31" s="458">
        <v>2645</v>
      </c>
      <c r="I31" s="608">
        <v>0.72353389185071393</v>
      </c>
    </row>
    <row r="32" spans="2:9" x14ac:dyDescent="0.35">
      <c r="B32" s="461" t="s">
        <v>25</v>
      </c>
      <c r="C32" s="609">
        <v>3283</v>
      </c>
      <c r="D32" s="463">
        <v>2798</v>
      </c>
      <c r="E32" s="463">
        <v>434</v>
      </c>
      <c r="F32" s="463">
        <v>206</v>
      </c>
      <c r="G32" s="463">
        <v>2686</v>
      </c>
      <c r="H32" s="464">
        <v>2732</v>
      </c>
      <c r="I32" s="465">
        <v>0.62615101289134056</v>
      </c>
    </row>
    <row r="33" spans="2:9" x14ac:dyDescent="0.35">
      <c r="B33" s="466" t="s">
        <v>26</v>
      </c>
      <c r="C33" s="610">
        <v>3085</v>
      </c>
      <c r="D33" s="601">
        <v>2691</v>
      </c>
      <c r="E33" s="601">
        <v>348</v>
      </c>
      <c r="F33" s="601">
        <v>150</v>
      </c>
      <c r="G33" s="601">
        <v>2517</v>
      </c>
      <c r="H33" s="602">
        <v>2595</v>
      </c>
      <c r="I33" s="603">
        <v>0.81585081585080488</v>
      </c>
    </row>
    <row r="34" spans="2:9" x14ac:dyDescent="0.35">
      <c r="B34" s="456" t="s">
        <v>36</v>
      </c>
      <c r="C34" s="604">
        <v>3185</v>
      </c>
      <c r="D34" s="447">
        <v>2745</v>
      </c>
      <c r="E34" s="447">
        <v>385</v>
      </c>
      <c r="F34" s="447">
        <v>130</v>
      </c>
      <c r="G34" s="447">
        <v>2601</v>
      </c>
      <c r="H34" s="447">
        <v>2646</v>
      </c>
      <c r="I34" s="611">
        <v>0.83841463414633388</v>
      </c>
    </row>
    <row r="35" spans="2:9" x14ac:dyDescent="0.35">
      <c r="B35" s="461" t="s">
        <v>25</v>
      </c>
      <c r="C35" s="605">
        <v>3212</v>
      </c>
      <c r="D35" s="473">
        <v>2742</v>
      </c>
      <c r="E35" s="473">
        <v>415</v>
      </c>
      <c r="F35" s="473">
        <v>147</v>
      </c>
      <c r="G35" s="473">
        <v>2626</v>
      </c>
      <c r="H35" s="474">
        <v>2659</v>
      </c>
      <c r="I35" s="475">
        <v>0.6434519303557984</v>
      </c>
    </row>
    <row r="36" spans="2:9" x14ac:dyDescent="0.35">
      <c r="B36" s="466" t="s">
        <v>26</v>
      </c>
      <c r="C36" s="606">
        <v>3149</v>
      </c>
      <c r="D36" s="477">
        <v>2749</v>
      </c>
      <c r="E36" s="477">
        <v>347</v>
      </c>
      <c r="F36" s="477">
        <v>107</v>
      </c>
      <c r="G36" s="477">
        <v>2569</v>
      </c>
      <c r="H36" s="478">
        <v>2629</v>
      </c>
      <c r="I36" s="479">
        <v>1.115384615384607</v>
      </c>
    </row>
    <row r="37" spans="2:9" x14ac:dyDescent="0.35">
      <c r="B37" s="456" t="s">
        <v>37</v>
      </c>
      <c r="C37" s="607">
        <v>3433</v>
      </c>
      <c r="D37" s="458">
        <v>2896</v>
      </c>
      <c r="E37" s="458">
        <v>482</v>
      </c>
      <c r="F37" s="458">
        <v>232</v>
      </c>
      <c r="G37" s="458">
        <v>2812</v>
      </c>
      <c r="H37" s="458">
        <v>2845</v>
      </c>
      <c r="I37" s="608">
        <v>0.70796460176991705</v>
      </c>
    </row>
    <row r="38" spans="2:9" x14ac:dyDescent="0.35">
      <c r="B38" s="461" t="s">
        <v>25</v>
      </c>
      <c r="C38" s="609">
        <v>3511</v>
      </c>
      <c r="D38" s="463">
        <v>2926</v>
      </c>
      <c r="E38" s="463">
        <v>527</v>
      </c>
      <c r="F38" s="463">
        <v>265</v>
      </c>
      <c r="G38" s="463">
        <v>2880</v>
      </c>
      <c r="H38" s="464">
        <v>2901</v>
      </c>
      <c r="I38" s="465">
        <v>0.62434963579605096</v>
      </c>
    </row>
    <row r="39" spans="2:9" x14ac:dyDescent="0.35">
      <c r="B39" s="466" t="s">
        <v>26</v>
      </c>
      <c r="C39" s="610">
        <v>3351</v>
      </c>
      <c r="D39" s="601">
        <v>2865</v>
      </c>
      <c r="E39" s="601">
        <v>435</v>
      </c>
      <c r="F39" s="601">
        <v>196</v>
      </c>
      <c r="G39" s="601">
        <v>2741</v>
      </c>
      <c r="H39" s="602">
        <v>2786</v>
      </c>
      <c r="I39" s="603">
        <v>0.905469032959072</v>
      </c>
    </row>
    <row r="40" spans="2:9" x14ac:dyDescent="0.35">
      <c r="B40" s="467" t="s">
        <v>38</v>
      </c>
      <c r="C40" s="612">
        <v>3622</v>
      </c>
      <c r="D40" s="613">
        <v>3338</v>
      </c>
      <c r="E40" s="613">
        <v>271</v>
      </c>
      <c r="F40" s="613">
        <v>77</v>
      </c>
      <c r="G40" s="613">
        <v>2937</v>
      </c>
      <c r="H40" s="614">
        <v>3042</v>
      </c>
      <c r="I40" s="615">
        <v>0.9960159362549792</v>
      </c>
    </row>
    <row r="41" spans="2:9" x14ac:dyDescent="0.35">
      <c r="B41" s="456" t="s">
        <v>39</v>
      </c>
      <c r="C41" s="604">
        <v>2079</v>
      </c>
      <c r="D41" s="447">
        <v>1805</v>
      </c>
      <c r="E41" s="447">
        <v>243</v>
      </c>
      <c r="F41" s="447">
        <v>101</v>
      </c>
      <c r="G41" s="447">
        <v>1685</v>
      </c>
      <c r="H41" s="448">
        <v>1903</v>
      </c>
      <c r="I41" s="449">
        <v>2.6983270372369139</v>
      </c>
    </row>
    <row r="42" spans="2:9" x14ac:dyDescent="0.35">
      <c r="B42" s="461" t="s">
        <v>25</v>
      </c>
      <c r="C42" s="605">
        <v>2156</v>
      </c>
      <c r="D42" s="473">
        <v>1858</v>
      </c>
      <c r="E42" s="473">
        <v>269</v>
      </c>
      <c r="F42" s="473">
        <v>115</v>
      </c>
      <c r="G42" s="473">
        <v>1746</v>
      </c>
      <c r="H42" s="474">
        <v>1942</v>
      </c>
      <c r="I42" s="475">
        <v>4.0728831725616255</v>
      </c>
    </row>
    <row r="43" spans="2:9" x14ac:dyDescent="0.35">
      <c r="B43" s="466" t="s">
        <v>26</v>
      </c>
      <c r="C43" s="606">
        <v>2014</v>
      </c>
      <c r="D43" s="477">
        <v>1760</v>
      </c>
      <c r="E43" s="477">
        <v>221</v>
      </c>
      <c r="F43" s="477">
        <v>90</v>
      </c>
      <c r="G43" s="477">
        <v>1634</v>
      </c>
      <c r="H43" s="478">
        <v>1868</v>
      </c>
      <c r="I43" s="479">
        <v>1.4665942422596334</v>
      </c>
    </row>
    <row r="44" spans="2:9" x14ac:dyDescent="0.35">
      <c r="B44" s="430" t="s">
        <v>40</v>
      </c>
      <c r="C44" s="457">
        <v>2719</v>
      </c>
      <c r="D44" s="458">
        <v>2396</v>
      </c>
      <c r="E44" s="458">
        <v>274</v>
      </c>
      <c r="F44" s="458">
        <v>128</v>
      </c>
      <c r="G44" s="458">
        <v>2130</v>
      </c>
      <c r="H44" s="459">
        <v>2280</v>
      </c>
      <c r="I44" s="460">
        <v>1.6042780748663166</v>
      </c>
    </row>
    <row r="45" spans="2:9" x14ac:dyDescent="0.35">
      <c r="B45" s="435" t="s">
        <v>25</v>
      </c>
      <c r="C45" s="436">
        <v>2835</v>
      </c>
      <c r="D45" s="437">
        <v>2433</v>
      </c>
      <c r="E45" s="437">
        <v>358</v>
      </c>
      <c r="F45" s="437">
        <v>189</v>
      </c>
      <c r="G45" s="437">
        <v>2228</v>
      </c>
      <c r="H45" s="438">
        <v>2389</v>
      </c>
      <c r="I45" s="439">
        <v>0.88682432432432012</v>
      </c>
    </row>
    <row r="46" spans="2:9" x14ac:dyDescent="0.35">
      <c r="B46" s="440" t="s">
        <v>26</v>
      </c>
      <c r="C46" s="436">
        <v>2678</v>
      </c>
      <c r="D46" s="437">
        <v>2383</v>
      </c>
      <c r="E46" s="437">
        <v>245</v>
      </c>
      <c r="F46" s="437">
        <v>107</v>
      </c>
      <c r="G46" s="437">
        <v>2096</v>
      </c>
      <c r="H46" s="438">
        <v>2243</v>
      </c>
      <c r="I46" s="439">
        <v>1.9082235347569254</v>
      </c>
    </row>
    <row r="47" spans="2:9" x14ac:dyDescent="0.35">
      <c r="B47" s="445" t="s">
        <v>41</v>
      </c>
      <c r="C47" s="446">
        <v>2560</v>
      </c>
      <c r="D47" s="447">
        <v>2406</v>
      </c>
      <c r="E47" s="447">
        <v>99</v>
      </c>
      <c r="F47" s="447" t="s">
        <v>28</v>
      </c>
      <c r="G47" s="447">
        <v>1996</v>
      </c>
      <c r="H47" s="448">
        <v>2106</v>
      </c>
      <c r="I47" s="449">
        <v>3.3366045142296352</v>
      </c>
    </row>
    <row r="48" spans="2:9" x14ac:dyDescent="0.35">
      <c r="B48" s="450" t="s">
        <v>25</v>
      </c>
      <c r="C48" s="451">
        <v>2522</v>
      </c>
      <c r="D48" s="452">
        <v>2365</v>
      </c>
      <c r="E48" s="452">
        <v>111</v>
      </c>
      <c r="F48" s="452" t="s">
        <v>28</v>
      </c>
      <c r="G48" s="452">
        <v>1971</v>
      </c>
      <c r="H48" s="453">
        <v>2108</v>
      </c>
      <c r="I48" s="454">
        <v>1.8849685838569386</v>
      </c>
    </row>
    <row r="49" spans="2:9" x14ac:dyDescent="0.35">
      <c r="B49" s="455" t="s">
        <v>26</v>
      </c>
      <c r="C49" s="468">
        <v>2564</v>
      </c>
      <c r="D49" s="469">
        <v>2409</v>
      </c>
      <c r="E49" s="469">
        <v>97</v>
      </c>
      <c r="F49" s="469" t="s">
        <v>28</v>
      </c>
      <c r="G49" s="469">
        <v>1998</v>
      </c>
      <c r="H49" s="470">
        <v>2106</v>
      </c>
      <c r="I49" s="471">
        <v>3.4381139489194412</v>
      </c>
    </row>
    <row r="50" spans="2:9" x14ac:dyDescent="0.35">
      <c r="B50" s="456" t="s">
        <v>29</v>
      </c>
      <c r="C50" s="457">
        <v>2717</v>
      </c>
      <c r="D50" s="458">
        <v>2560</v>
      </c>
      <c r="E50" s="458">
        <v>98</v>
      </c>
      <c r="F50" s="458" t="s">
        <v>28</v>
      </c>
      <c r="G50" s="458">
        <v>2113</v>
      </c>
      <c r="H50" s="459">
        <v>2178</v>
      </c>
      <c r="I50" s="460">
        <v>3.8626609442059978</v>
      </c>
    </row>
    <row r="51" spans="2:9" x14ac:dyDescent="0.35">
      <c r="B51" s="461" t="s">
        <v>25</v>
      </c>
      <c r="C51" s="462">
        <v>2749</v>
      </c>
      <c r="D51" s="463">
        <v>2590</v>
      </c>
      <c r="E51" s="463">
        <v>104</v>
      </c>
      <c r="F51" s="463" t="s">
        <v>28</v>
      </c>
      <c r="G51" s="463">
        <v>2140</v>
      </c>
      <c r="H51" s="464">
        <v>2209</v>
      </c>
      <c r="I51" s="465">
        <v>3.5145267104029987</v>
      </c>
    </row>
    <row r="52" spans="2:9" x14ac:dyDescent="0.35">
      <c r="B52" s="466" t="s">
        <v>26</v>
      </c>
      <c r="C52" s="600">
        <v>2715</v>
      </c>
      <c r="D52" s="601">
        <v>2558</v>
      </c>
      <c r="E52" s="601">
        <v>98</v>
      </c>
      <c r="F52" s="601" t="s">
        <v>28</v>
      </c>
      <c r="G52" s="601">
        <v>2111</v>
      </c>
      <c r="H52" s="602">
        <v>2175</v>
      </c>
      <c r="I52" s="603">
        <v>3.8681948424068802</v>
      </c>
    </row>
    <row r="53" spans="2:9" x14ac:dyDescent="0.35">
      <c r="B53" s="467" t="s">
        <v>30</v>
      </c>
      <c r="C53" s="612">
        <v>1898</v>
      </c>
      <c r="D53" s="613">
        <v>1770</v>
      </c>
      <c r="E53" s="613">
        <v>86</v>
      </c>
      <c r="F53" s="613" t="s">
        <v>28</v>
      </c>
      <c r="G53" s="613">
        <v>1492</v>
      </c>
      <c r="H53" s="614">
        <v>1566</v>
      </c>
      <c r="I53" s="615">
        <v>3.2300593276203049</v>
      </c>
    </row>
    <row r="54" spans="2:9" x14ac:dyDescent="0.35">
      <c r="B54" s="467" t="s">
        <v>42</v>
      </c>
      <c r="C54" s="612">
        <v>1498</v>
      </c>
      <c r="D54" s="613">
        <v>1357</v>
      </c>
      <c r="E54" s="613">
        <v>101</v>
      </c>
      <c r="F54" s="613" t="s">
        <v>28</v>
      </c>
      <c r="G54" s="613">
        <v>1204</v>
      </c>
      <c r="H54" s="614">
        <v>1434</v>
      </c>
      <c r="I54" s="615">
        <v>2.943287867910982</v>
      </c>
    </row>
    <row r="55" spans="2:9" x14ac:dyDescent="0.35">
      <c r="B55" s="445" t="s">
        <v>43</v>
      </c>
      <c r="C55" s="457">
        <v>2786</v>
      </c>
      <c r="D55" s="458">
        <v>2392</v>
      </c>
      <c r="E55" s="458">
        <v>349</v>
      </c>
      <c r="F55" s="458">
        <v>181</v>
      </c>
      <c r="G55" s="458">
        <v>2188</v>
      </c>
      <c r="H55" s="459">
        <v>2357</v>
      </c>
      <c r="I55" s="460">
        <v>0.98543273350470972</v>
      </c>
    </row>
    <row r="56" spans="2:9" x14ac:dyDescent="0.35">
      <c r="B56" s="450" t="s">
        <v>25</v>
      </c>
      <c r="C56" s="436">
        <v>2869</v>
      </c>
      <c r="D56" s="437">
        <v>2440</v>
      </c>
      <c r="E56" s="437">
        <v>384</v>
      </c>
      <c r="F56" s="437">
        <v>208</v>
      </c>
      <c r="G56" s="437">
        <v>2256</v>
      </c>
      <c r="H56" s="438">
        <v>2419</v>
      </c>
      <c r="I56" s="439">
        <v>0.79166666666665719</v>
      </c>
    </row>
    <row r="57" spans="2:9" x14ac:dyDescent="0.35">
      <c r="B57" s="455" t="s">
        <v>26</v>
      </c>
      <c r="C57" s="436">
        <v>2745</v>
      </c>
      <c r="D57" s="437">
        <v>2368</v>
      </c>
      <c r="E57" s="437">
        <v>332</v>
      </c>
      <c r="F57" s="437">
        <v>167</v>
      </c>
      <c r="G57" s="437">
        <v>2153</v>
      </c>
      <c r="H57" s="438">
        <v>2325</v>
      </c>
      <c r="I57" s="439">
        <v>1.0430247718383301</v>
      </c>
    </row>
    <row r="58" spans="2:9" x14ac:dyDescent="0.35">
      <c r="B58" s="456" t="s">
        <v>44</v>
      </c>
      <c r="C58" s="446">
        <v>4309</v>
      </c>
      <c r="D58" s="447">
        <v>3611</v>
      </c>
      <c r="E58" s="447">
        <v>631</v>
      </c>
      <c r="F58" s="447">
        <v>431</v>
      </c>
      <c r="G58" s="447">
        <v>3422</v>
      </c>
      <c r="H58" s="448">
        <v>3518</v>
      </c>
      <c r="I58" s="449">
        <v>0.74455899198166975</v>
      </c>
    </row>
    <row r="59" spans="2:9" x14ac:dyDescent="0.35">
      <c r="B59" s="461" t="s">
        <v>25</v>
      </c>
      <c r="C59" s="472">
        <v>4378</v>
      </c>
      <c r="D59" s="473">
        <v>3637</v>
      </c>
      <c r="E59" s="473">
        <v>666</v>
      </c>
      <c r="F59" s="473">
        <v>474</v>
      </c>
      <c r="G59" s="473">
        <v>3481</v>
      </c>
      <c r="H59" s="474">
        <v>3644</v>
      </c>
      <c r="I59" s="475">
        <v>0.44101433296581671</v>
      </c>
    </row>
    <row r="60" spans="2:9" x14ac:dyDescent="0.35">
      <c r="B60" s="466" t="s">
        <v>26</v>
      </c>
      <c r="C60" s="476">
        <v>4241</v>
      </c>
      <c r="D60" s="477">
        <v>3587</v>
      </c>
      <c r="E60" s="477">
        <v>598</v>
      </c>
      <c r="F60" s="477">
        <v>389</v>
      </c>
      <c r="G60" s="477">
        <v>3364</v>
      </c>
      <c r="H60" s="478">
        <v>3401</v>
      </c>
      <c r="I60" s="479">
        <v>1.4013118664281565</v>
      </c>
    </row>
    <row r="61" spans="2:9" x14ac:dyDescent="0.35">
      <c r="B61" s="456" t="s">
        <v>35</v>
      </c>
      <c r="C61" s="607">
        <v>3095</v>
      </c>
      <c r="D61" s="458">
        <v>2671</v>
      </c>
      <c r="E61" s="458">
        <v>375</v>
      </c>
      <c r="F61" s="458">
        <v>204</v>
      </c>
      <c r="G61" s="458">
        <v>2423</v>
      </c>
      <c r="H61" s="458">
        <v>2512</v>
      </c>
      <c r="I61" s="608">
        <v>0.43982407037184146</v>
      </c>
    </row>
    <row r="62" spans="2:9" x14ac:dyDescent="0.35">
      <c r="B62" s="461" t="s">
        <v>25</v>
      </c>
      <c r="C62" s="609">
        <v>3209</v>
      </c>
      <c r="D62" s="463">
        <v>2739</v>
      </c>
      <c r="E62" s="463">
        <v>422</v>
      </c>
      <c r="F62" s="463">
        <v>243</v>
      </c>
      <c r="G62" s="463">
        <v>2516</v>
      </c>
      <c r="H62" s="464">
        <v>2594</v>
      </c>
      <c r="I62" s="465">
        <v>0.69875776397516631</v>
      </c>
    </row>
    <row r="63" spans="2:9" x14ac:dyDescent="0.35">
      <c r="B63" s="466" t="s">
        <v>26</v>
      </c>
      <c r="C63" s="610">
        <v>3049</v>
      </c>
      <c r="D63" s="601">
        <v>2644</v>
      </c>
      <c r="E63" s="601">
        <v>355</v>
      </c>
      <c r="F63" s="601">
        <v>188</v>
      </c>
      <c r="G63" s="601">
        <v>2385</v>
      </c>
      <c r="H63" s="602">
        <v>2478</v>
      </c>
      <c r="I63" s="603">
        <v>0.36452004860267895</v>
      </c>
    </row>
    <row r="64" spans="2:9" x14ac:dyDescent="0.35">
      <c r="B64" s="456" t="s">
        <v>36</v>
      </c>
      <c r="C64" s="604">
        <v>3110</v>
      </c>
      <c r="D64" s="447">
        <v>2724</v>
      </c>
      <c r="E64" s="447">
        <v>333</v>
      </c>
      <c r="F64" s="447">
        <v>138</v>
      </c>
      <c r="G64" s="447">
        <v>2432</v>
      </c>
      <c r="H64" s="447">
        <v>2475</v>
      </c>
      <c r="I64" s="611">
        <v>0.2430133657351119</v>
      </c>
    </row>
    <row r="65" spans="2:9" x14ac:dyDescent="0.35">
      <c r="B65" s="461" t="s">
        <v>25</v>
      </c>
      <c r="C65" s="605">
        <v>3126</v>
      </c>
      <c r="D65" s="473">
        <v>2706</v>
      </c>
      <c r="E65" s="473">
        <v>369</v>
      </c>
      <c r="F65" s="473">
        <v>161</v>
      </c>
      <c r="G65" s="473">
        <v>2445</v>
      </c>
      <c r="H65" s="474">
        <v>2473</v>
      </c>
      <c r="I65" s="475">
        <v>-0.76243980738363026</v>
      </c>
    </row>
    <row r="66" spans="2:9" x14ac:dyDescent="0.35">
      <c r="B66" s="466" t="s">
        <v>26</v>
      </c>
      <c r="C66" s="606">
        <v>3089</v>
      </c>
      <c r="D66" s="477">
        <v>2749</v>
      </c>
      <c r="E66" s="477">
        <v>286</v>
      </c>
      <c r="F66" s="477">
        <v>108</v>
      </c>
      <c r="G66" s="477">
        <v>2415</v>
      </c>
      <c r="H66" s="478">
        <v>2477</v>
      </c>
      <c r="I66" s="479">
        <v>1.4748054076198169</v>
      </c>
    </row>
    <row r="67" spans="2:9" x14ac:dyDescent="0.35">
      <c r="B67" s="456" t="s">
        <v>37</v>
      </c>
      <c r="C67" s="607">
        <v>3176</v>
      </c>
      <c r="D67" s="458">
        <v>2731</v>
      </c>
      <c r="E67" s="458">
        <v>390</v>
      </c>
      <c r="F67" s="458">
        <v>189</v>
      </c>
      <c r="G67" s="458">
        <v>2488</v>
      </c>
      <c r="H67" s="458">
        <v>2567</v>
      </c>
      <c r="I67" s="608">
        <v>1.1027963765261939</v>
      </c>
    </row>
    <row r="68" spans="2:9" x14ac:dyDescent="0.35">
      <c r="B68" s="461" t="s">
        <v>25</v>
      </c>
      <c r="C68" s="609">
        <v>3273</v>
      </c>
      <c r="D68" s="463">
        <v>2798</v>
      </c>
      <c r="E68" s="463">
        <v>412</v>
      </c>
      <c r="F68" s="463">
        <v>217</v>
      </c>
      <c r="G68" s="463">
        <v>2567</v>
      </c>
      <c r="H68" s="464">
        <v>2638</v>
      </c>
      <c r="I68" s="465">
        <v>0.22796352583587254</v>
      </c>
    </row>
    <row r="69" spans="2:9" x14ac:dyDescent="0.35">
      <c r="B69" s="466" t="s">
        <v>26</v>
      </c>
      <c r="C69" s="610">
        <v>3125</v>
      </c>
      <c r="D69" s="601">
        <v>2696</v>
      </c>
      <c r="E69" s="601">
        <v>379</v>
      </c>
      <c r="F69" s="601">
        <v>174</v>
      </c>
      <c r="G69" s="601">
        <v>2446</v>
      </c>
      <c r="H69" s="602">
        <v>2530</v>
      </c>
      <c r="I69" s="603">
        <v>1.6472478907191723</v>
      </c>
    </row>
    <row r="70" spans="2:9" x14ac:dyDescent="0.35">
      <c r="B70" s="467" t="s">
        <v>38</v>
      </c>
      <c r="C70" s="612">
        <v>2616</v>
      </c>
      <c r="D70" s="613">
        <v>2265</v>
      </c>
      <c r="E70" s="613">
        <v>312</v>
      </c>
      <c r="F70" s="613">
        <v>138</v>
      </c>
      <c r="G70" s="613">
        <v>2033</v>
      </c>
      <c r="H70" s="614">
        <v>2188</v>
      </c>
      <c r="I70" s="615">
        <v>1.2962962962963065</v>
      </c>
    </row>
    <row r="71" spans="2:9" x14ac:dyDescent="0.35">
      <c r="B71" s="456" t="s">
        <v>45</v>
      </c>
      <c r="C71" s="604">
        <v>1752</v>
      </c>
      <c r="D71" s="447">
        <v>1469</v>
      </c>
      <c r="E71" s="447">
        <v>256</v>
      </c>
      <c r="F71" s="447">
        <v>117</v>
      </c>
      <c r="G71" s="447">
        <v>1393</v>
      </c>
      <c r="H71" s="448">
        <v>1611</v>
      </c>
      <c r="I71" s="449">
        <v>1.512287334593565</v>
      </c>
    </row>
    <row r="72" spans="2:9" x14ac:dyDescent="0.35">
      <c r="B72" s="461" t="s">
        <v>25</v>
      </c>
      <c r="C72" s="605">
        <v>1806</v>
      </c>
      <c r="D72" s="473">
        <v>1511</v>
      </c>
      <c r="E72" s="473">
        <v>275</v>
      </c>
      <c r="F72" s="473">
        <v>131</v>
      </c>
      <c r="G72" s="473">
        <v>1436</v>
      </c>
      <c r="H72" s="474">
        <v>1625</v>
      </c>
      <c r="I72" s="475">
        <v>2.1370207416719023</v>
      </c>
    </row>
    <row r="73" spans="2:9" x14ac:dyDescent="0.35">
      <c r="B73" s="466" t="s">
        <v>26</v>
      </c>
      <c r="C73" s="606">
        <v>1723</v>
      </c>
      <c r="D73" s="477">
        <v>1447</v>
      </c>
      <c r="E73" s="477">
        <v>245</v>
      </c>
      <c r="F73" s="477">
        <v>110</v>
      </c>
      <c r="G73" s="477">
        <v>1370</v>
      </c>
      <c r="H73" s="478">
        <v>1604</v>
      </c>
      <c r="I73" s="479">
        <v>1.2626262626262541</v>
      </c>
    </row>
    <row r="74" spans="2:9" ht="15" customHeight="1" x14ac:dyDescent="0.35">
      <c r="B74" s="427"/>
      <c r="C74" s="1209" t="s">
        <v>15</v>
      </c>
      <c r="D74" s="1210" t="s">
        <v>16</v>
      </c>
      <c r="E74" s="1210"/>
      <c r="F74" s="1210"/>
      <c r="G74" s="1209" t="s">
        <v>17</v>
      </c>
      <c r="H74" s="1211" t="s">
        <v>18</v>
      </c>
      <c r="I74" s="1211"/>
    </row>
    <row r="75" spans="2:9" ht="15" customHeight="1" x14ac:dyDescent="0.35">
      <c r="B75" s="427"/>
      <c r="C75" s="1209"/>
      <c r="D75" s="1209" t="s">
        <v>19</v>
      </c>
      <c r="E75" s="1212" t="s">
        <v>20</v>
      </c>
      <c r="F75" s="1212"/>
      <c r="G75" s="1209"/>
      <c r="H75" s="1209">
        <v>2017</v>
      </c>
      <c r="I75" s="1209" t="s">
        <v>21</v>
      </c>
    </row>
    <row r="76" spans="2:9" ht="23" x14ac:dyDescent="0.35">
      <c r="B76" s="427"/>
      <c r="C76" s="1209"/>
      <c r="D76" s="1209"/>
      <c r="E76" s="552" t="s">
        <v>22</v>
      </c>
      <c r="F76" s="429" t="s">
        <v>23</v>
      </c>
      <c r="G76" s="1209"/>
      <c r="H76" s="1209"/>
      <c r="I76" s="1209"/>
    </row>
    <row r="77" spans="2:9" x14ac:dyDescent="0.35">
      <c r="B77" s="480" t="s">
        <v>46</v>
      </c>
      <c r="C77" s="628">
        <v>2106</v>
      </c>
      <c r="D77" s="432">
        <v>1832</v>
      </c>
      <c r="E77" s="432">
        <v>245</v>
      </c>
      <c r="F77" s="432" t="s">
        <v>28</v>
      </c>
      <c r="G77" s="432">
        <v>1724</v>
      </c>
      <c r="H77" s="433">
        <v>2049</v>
      </c>
      <c r="I77" s="629" t="s">
        <v>47</v>
      </c>
    </row>
    <row r="78" spans="2:9" x14ac:dyDescent="0.35">
      <c r="B78" s="481" t="s">
        <v>25</v>
      </c>
      <c r="C78" s="482">
        <v>2468</v>
      </c>
      <c r="D78" s="437">
        <v>2121</v>
      </c>
      <c r="E78" s="437">
        <v>320</v>
      </c>
      <c r="F78" s="437" t="s">
        <v>28</v>
      </c>
      <c r="G78" s="437">
        <v>2021</v>
      </c>
      <c r="H78" s="438">
        <v>2366</v>
      </c>
      <c r="I78" s="483" t="s">
        <v>47</v>
      </c>
    </row>
    <row r="79" spans="2:9" x14ac:dyDescent="0.35">
      <c r="B79" s="484" t="s">
        <v>26</v>
      </c>
      <c r="C79" s="482">
        <v>1985</v>
      </c>
      <c r="D79" s="437">
        <v>1736</v>
      </c>
      <c r="E79" s="437">
        <v>220</v>
      </c>
      <c r="F79" s="437" t="s">
        <v>28</v>
      </c>
      <c r="G79" s="437">
        <v>1624</v>
      </c>
      <c r="H79" s="438">
        <v>1941</v>
      </c>
      <c r="I79" s="483" t="s">
        <v>47</v>
      </c>
    </row>
    <row r="80" spans="2:9" x14ac:dyDescent="0.35">
      <c r="B80" s="485" t="s">
        <v>48</v>
      </c>
      <c r="C80" s="486">
        <v>3032</v>
      </c>
      <c r="D80" s="447">
        <v>2510</v>
      </c>
      <c r="E80" s="447">
        <v>480</v>
      </c>
      <c r="F80" s="447" t="s">
        <v>28</v>
      </c>
      <c r="G80" s="447">
        <v>2487</v>
      </c>
      <c r="H80" s="448">
        <v>2550</v>
      </c>
      <c r="I80" s="487">
        <v>7.8492935635798844E-2</v>
      </c>
    </row>
    <row r="81" spans="2:9" x14ac:dyDescent="0.35">
      <c r="B81" s="481" t="s">
        <v>25</v>
      </c>
      <c r="C81" s="488">
        <v>3861</v>
      </c>
      <c r="D81" s="452">
        <v>3151</v>
      </c>
      <c r="E81" s="452">
        <v>657</v>
      </c>
      <c r="F81" s="452" t="s">
        <v>28</v>
      </c>
      <c r="G81" s="452">
        <v>3170</v>
      </c>
      <c r="H81" s="453">
        <v>3182</v>
      </c>
      <c r="I81" s="489">
        <v>-0.18820577164366803</v>
      </c>
    </row>
    <row r="82" spans="2:9" x14ac:dyDescent="0.35">
      <c r="B82" s="484" t="s">
        <v>26</v>
      </c>
      <c r="C82" s="488">
        <v>2773</v>
      </c>
      <c r="D82" s="452">
        <v>2310</v>
      </c>
      <c r="E82" s="452">
        <v>425</v>
      </c>
      <c r="F82" s="452" t="s">
        <v>28</v>
      </c>
      <c r="G82" s="452">
        <v>2274</v>
      </c>
      <c r="H82" s="453">
        <v>2347</v>
      </c>
      <c r="I82" s="489">
        <v>0.29914529914529808</v>
      </c>
    </row>
    <row r="83" spans="2:9" x14ac:dyDescent="0.35">
      <c r="B83" s="490" t="s">
        <v>49</v>
      </c>
      <c r="C83" s="491">
        <v>4955</v>
      </c>
      <c r="D83" s="458">
        <v>4073</v>
      </c>
      <c r="E83" s="458">
        <v>825</v>
      </c>
      <c r="F83" s="458" t="s">
        <v>28</v>
      </c>
      <c r="G83" s="458">
        <v>4065</v>
      </c>
      <c r="H83" s="459">
        <v>4058</v>
      </c>
      <c r="I83" s="492">
        <v>-7.3873430189608236E-2</v>
      </c>
    </row>
    <row r="84" spans="2:9" x14ac:dyDescent="0.35">
      <c r="B84" s="481" t="s">
        <v>25</v>
      </c>
      <c r="C84" s="482">
        <v>5069</v>
      </c>
      <c r="D84" s="437">
        <v>4160</v>
      </c>
      <c r="E84" s="437">
        <v>848</v>
      </c>
      <c r="F84" s="437" t="s">
        <v>28</v>
      </c>
      <c r="G84" s="437">
        <v>4159</v>
      </c>
      <c r="H84" s="438">
        <v>4154</v>
      </c>
      <c r="I84" s="483">
        <v>-0.28804608737398318</v>
      </c>
    </row>
    <row r="85" spans="2:9" x14ac:dyDescent="0.35">
      <c r="B85" s="484" t="s">
        <v>26</v>
      </c>
      <c r="C85" s="503">
        <v>4819</v>
      </c>
      <c r="D85" s="442">
        <v>3969</v>
      </c>
      <c r="E85" s="442">
        <v>797</v>
      </c>
      <c r="F85" s="442" t="s">
        <v>28</v>
      </c>
      <c r="G85" s="442">
        <v>3954</v>
      </c>
      <c r="H85" s="443">
        <v>3945</v>
      </c>
      <c r="I85" s="504">
        <v>0.30511060259343914</v>
      </c>
    </row>
    <row r="86" spans="2:9" x14ac:dyDescent="0.35">
      <c r="B86" s="490" t="s">
        <v>50</v>
      </c>
      <c r="C86" s="486">
        <v>3058</v>
      </c>
      <c r="D86" s="447">
        <v>2776</v>
      </c>
      <c r="E86" s="447">
        <v>233</v>
      </c>
      <c r="F86" s="447" t="s">
        <v>28</v>
      </c>
      <c r="G86" s="447">
        <v>2489</v>
      </c>
      <c r="H86" s="448">
        <v>2534</v>
      </c>
      <c r="I86" s="487">
        <v>0.19770660340054924</v>
      </c>
    </row>
    <row r="87" spans="2:9" x14ac:dyDescent="0.35">
      <c r="B87" s="481" t="s">
        <v>25</v>
      </c>
      <c r="C87" s="488">
        <v>3221</v>
      </c>
      <c r="D87" s="452">
        <v>2889</v>
      </c>
      <c r="E87" s="452">
        <v>278</v>
      </c>
      <c r="F87" s="452" t="s">
        <v>28</v>
      </c>
      <c r="G87" s="452">
        <v>2625</v>
      </c>
      <c r="H87" s="453">
        <v>2651</v>
      </c>
      <c r="I87" s="489">
        <v>0.49279757391964552</v>
      </c>
    </row>
    <row r="88" spans="2:9" x14ac:dyDescent="0.35">
      <c r="B88" s="484" t="s">
        <v>26</v>
      </c>
      <c r="C88" s="501">
        <v>2996</v>
      </c>
      <c r="D88" s="469">
        <v>2734</v>
      </c>
      <c r="E88" s="469">
        <v>216</v>
      </c>
      <c r="F88" s="469" t="s">
        <v>28</v>
      </c>
      <c r="G88" s="469">
        <v>2437</v>
      </c>
      <c r="H88" s="470">
        <v>2489</v>
      </c>
      <c r="I88" s="502">
        <v>0.12067578439258764</v>
      </c>
    </row>
    <row r="89" spans="2:9" x14ac:dyDescent="0.35">
      <c r="B89" s="493" t="s">
        <v>51</v>
      </c>
      <c r="C89" s="491">
        <v>2513</v>
      </c>
      <c r="D89" s="458">
        <v>2029</v>
      </c>
      <c r="E89" s="458">
        <v>449</v>
      </c>
      <c r="F89" s="458" t="s">
        <v>28</v>
      </c>
      <c r="G89" s="458">
        <v>2066</v>
      </c>
      <c r="H89" s="459">
        <v>2140</v>
      </c>
      <c r="I89" s="492">
        <v>0.281162136832247</v>
      </c>
    </row>
    <row r="90" spans="2:9" x14ac:dyDescent="0.35">
      <c r="B90" s="481" t="s">
        <v>25</v>
      </c>
      <c r="C90" s="482">
        <v>3041</v>
      </c>
      <c r="D90" s="437">
        <v>2315</v>
      </c>
      <c r="E90" s="437">
        <v>681</v>
      </c>
      <c r="F90" s="437" t="s">
        <v>28</v>
      </c>
      <c r="G90" s="437">
        <v>2510</v>
      </c>
      <c r="H90" s="438">
        <v>2520</v>
      </c>
      <c r="I90" s="483">
        <v>0.23866348448686736</v>
      </c>
    </row>
    <row r="91" spans="2:9" x14ac:dyDescent="0.35">
      <c r="B91" s="484" t="s">
        <v>26</v>
      </c>
      <c r="C91" s="503">
        <v>2450</v>
      </c>
      <c r="D91" s="442">
        <v>1995</v>
      </c>
      <c r="E91" s="442">
        <v>421</v>
      </c>
      <c r="F91" s="442" t="s">
        <v>28</v>
      </c>
      <c r="G91" s="442">
        <v>2013</v>
      </c>
      <c r="H91" s="443">
        <v>2092</v>
      </c>
      <c r="I91" s="504">
        <v>0.19157088122605526</v>
      </c>
    </row>
    <row r="92" spans="2:9" x14ac:dyDescent="0.35">
      <c r="B92" s="494" t="s">
        <v>52</v>
      </c>
      <c r="C92" s="620">
        <v>2457</v>
      </c>
      <c r="D92" s="621">
        <v>1967</v>
      </c>
      <c r="E92" s="621">
        <v>458</v>
      </c>
      <c r="F92" s="621" t="s">
        <v>28</v>
      </c>
      <c r="G92" s="621">
        <v>2023</v>
      </c>
      <c r="H92" s="622">
        <v>2076</v>
      </c>
      <c r="I92" s="623">
        <v>0.38684719535784229</v>
      </c>
    </row>
    <row r="93" spans="2:9" x14ac:dyDescent="0.35">
      <c r="B93" s="497" t="s">
        <v>25</v>
      </c>
      <c r="C93" s="495">
        <v>3105</v>
      </c>
      <c r="D93" s="473">
        <v>2340</v>
      </c>
      <c r="E93" s="473">
        <v>721</v>
      </c>
      <c r="F93" s="473" t="s">
        <v>28</v>
      </c>
      <c r="G93" s="473">
        <v>2565</v>
      </c>
      <c r="H93" s="474">
        <v>2577</v>
      </c>
      <c r="I93" s="496">
        <v>0.19440124416796323</v>
      </c>
    </row>
    <row r="94" spans="2:9" x14ac:dyDescent="0.35">
      <c r="B94" s="498" t="s">
        <v>26</v>
      </c>
      <c r="C94" s="616">
        <v>2369</v>
      </c>
      <c r="D94" s="477">
        <v>1916</v>
      </c>
      <c r="E94" s="477">
        <v>422</v>
      </c>
      <c r="F94" s="477" t="s">
        <v>28</v>
      </c>
      <c r="G94" s="477">
        <v>1949</v>
      </c>
      <c r="H94" s="478">
        <v>2006</v>
      </c>
      <c r="I94" s="617">
        <v>0.35017508754378035</v>
      </c>
    </row>
    <row r="95" spans="2:9" x14ac:dyDescent="0.35">
      <c r="B95" s="494" t="s">
        <v>53</v>
      </c>
      <c r="C95" s="624">
        <v>2751</v>
      </c>
      <c r="D95" s="625">
        <v>2281</v>
      </c>
      <c r="E95" s="625">
        <v>421</v>
      </c>
      <c r="F95" s="625" t="s">
        <v>28</v>
      </c>
      <c r="G95" s="625">
        <v>2251</v>
      </c>
      <c r="H95" s="626">
        <v>2419</v>
      </c>
      <c r="I95" s="627">
        <v>-0.16508460586049933</v>
      </c>
    </row>
    <row r="96" spans="2:9" x14ac:dyDescent="0.35">
      <c r="B96" s="497" t="s">
        <v>25</v>
      </c>
      <c r="C96" s="499">
        <v>2776</v>
      </c>
      <c r="D96" s="463">
        <v>2269</v>
      </c>
      <c r="E96" s="463">
        <v>442</v>
      </c>
      <c r="F96" s="463" t="s">
        <v>28</v>
      </c>
      <c r="G96" s="463">
        <v>2277</v>
      </c>
      <c r="H96" s="463">
        <v>2287</v>
      </c>
      <c r="I96" s="500">
        <v>-4.3706293706291532E-2</v>
      </c>
    </row>
    <row r="97" spans="2:9" x14ac:dyDescent="0.35">
      <c r="B97" s="498" t="s">
        <v>26</v>
      </c>
      <c r="C97" s="618">
        <v>2750</v>
      </c>
      <c r="D97" s="601">
        <v>2282</v>
      </c>
      <c r="E97" s="601">
        <v>420</v>
      </c>
      <c r="F97" s="601" t="s">
        <v>28</v>
      </c>
      <c r="G97" s="601">
        <v>2249</v>
      </c>
      <c r="H97" s="602">
        <v>2426</v>
      </c>
      <c r="I97" s="619">
        <v>-0.16460905349794386</v>
      </c>
    </row>
    <row r="98" spans="2:9" x14ac:dyDescent="0.35">
      <c r="B98" s="490" t="s">
        <v>54</v>
      </c>
      <c r="C98" s="486">
        <v>2337</v>
      </c>
      <c r="D98" s="447">
        <v>1887</v>
      </c>
      <c r="E98" s="447">
        <v>412</v>
      </c>
      <c r="F98" s="447" t="s">
        <v>28</v>
      </c>
      <c r="G98" s="447">
        <v>1923</v>
      </c>
      <c r="H98" s="448">
        <v>1994</v>
      </c>
      <c r="I98" s="487">
        <v>0.45340050377833396</v>
      </c>
    </row>
    <row r="99" spans="2:9" x14ac:dyDescent="0.35">
      <c r="B99" s="481" t="s">
        <v>25</v>
      </c>
      <c r="C99" s="488">
        <v>2641</v>
      </c>
      <c r="D99" s="452">
        <v>2059</v>
      </c>
      <c r="E99" s="452">
        <v>542</v>
      </c>
      <c r="F99" s="452" t="s">
        <v>28</v>
      </c>
      <c r="G99" s="452">
        <v>2179</v>
      </c>
      <c r="H99" s="453">
        <v>2215</v>
      </c>
      <c r="I99" s="489">
        <v>0.6360745115856492</v>
      </c>
    </row>
    <row r="100" spans="2:9" x14ac:dyDescent="0.35">
      <c r="B100" s="484" t="s">
        <v>26</v>
      </c>
      <c r="C100" s="501">
        <v>2121</v>
      </c>
      <c r="D100" s="469">
        <v>1765</v>
      </c>
      <c r="E100" s="469">
        <v>321</v>
      </c>
      <c r="F100" s="469" t="s">
        <v>28</v>
      </c>
      <c r="G100" s="469">
        <v>1741</v>
      </c>
      <c r="H100" s="470">
        <v>1833</v>
      </c>
      <c r="I100" s="502">
        <v>0.49342105263157077</v>
      </c>
    </row>
    <row r="101" spans="2:9" x14ac:dyDescent="0.35">
      <c r="B101" s="485" t="s">
        <v>55</v>
      </c>
      <c r="C101" s="491">
        <v>1289</v>
      </c>
      <c r="D101" s="458">
        <v>1234</v>
      </c>
      <c r="E101" s="458">
        <v>37</v>
      </c>
      <c r="F101" s="458" t="s">
        <v>28</v>
      </c>
      <c r="G101" s="458">
        <v>1050</v>
      </c>
      <c r="H101" s="459">
        <v>1352</v>
      </c>
      <c r="I101" s="492" t="s">
        <v>47</v>
      </c>
    </row>
    <row r="102" spans="2:9" x14ac:dyDescent="0.35">
      <c r="B102" s="481" t="s">
        <v>25</v>
      </c>
      <c r="C102" s="482">
        <v>1351</v>
      </c>
      <c r="D102" s="437">
        <v>1294</v>
      </c>
      <c r="E102" s="437">
        <v>49</v>
      </c>
      <c r="F102" s="437" t="s">
        <v>28</v>
      </c>
      <c r="G102" s="437">
        <v>1100</v>
      </c>
      <c r="H102" s="438">
        <v>1341</v>
      </c>
      <c r="I102" s="483" t="s">
        <v>47</v>
      </c>
    </row>
    <row r="103" spans="2:9" x14ac:dyDescent="0.35">
      <c r="B103" s="484" t="s">
        <v>26</v>
      </c>
      <c r="C103" s="482">
        <v>1266</v>
      </c>
      <c r="D103" s="437">
        <v>1212</v>
      </c>
      <c r="E103" s="437">
        <v>33</v>
      </c>
      <c r="F103" s="437" t="s">
        <v>28</v>
      </c>
      <c r="G103" s="437">
        <v>1032</v>
      </c>
      <c r="H103" s="438">
        <v>1356</v>
      </c>
      <c r="I103" s="483" t="s">
        <v>47</v>
      </c>
    </row>
    <row r="104" spans="2:9" x14ac:dyDescent="0.35">
      <c r="B104" s="490" t="s">
        <v>56</v>
      </c>
      <c r="C104" s="486">
        <v>1246</v>
      </c>
      <c r="D104" s="447">
        <v>1195</v>
      </c>
      <c r="E104" s="447">
        <v>35</v>
      </c>
      <c r="F104" s="447" t="s">
        <v>28</v>
      </c>
      <c r="G104" s="447">
        <v>1015</v>
      </c>
      <c r="H104" s="448">
        <v>1328</v>
      </c>
      <c r="I104" s="487" t="s">
        <v>47</v>
      </c>
    </row>
    <row r="105" spans="2:9" x14ac:dyDescent="0.35">
      <c r="B105" s="481" t="s">
        <v>25</v>
      </c>
      <c r="C105" s="488">
        <v>1323</v>
      </c>
      <c r="D105" s="452">
        <v>1270</v>
      </c>
      <c r="E105" s="452">
        <v>46</v>
      </c>
      <c r="F105" s="452" t="s">
        <v>28</v>
      </c>
      <c r="G105" s="452">
        <v>1077</v>
      </c>
      <c r="H105" s="453">
        <v>1319</v>
      </c>
      <c r="I105" s="489" t="s">
        <v>47</v>
      </c>
    </row>
    <row r="106" spans="2:9" x14ac:dyDescent="0.35">
      <c r="B106" s="481" t="s">
        <v>26</v>
      </c>
      <c r="C106" s="501">
        <v>1216</v>
      </c>
      <c r="D106" s="469">
        <v>1166</v>
      </c>
      <c r="E106" s="469">
        <v>30</v>
      </c>
      <c r="F106" s="469" t="s">
        <v>28</v>
      </c>
      <c r="G106" s="469">
        <v>991</v>
      </c>
      <c r="H106" s="470">
        <v>1332</v>
      </c>
      <c r="I106" s="502" t="s">
        <v>47</v>
      </c>
    </row>
    <row r="107" spans="2:9" x14ac:dyDescent="0.35">
      <c r="B107" s="490" t="s">
        <v>57</v>
      </c>
      <c r="C107" s="491">
        <v>1667</v>
      </c>
      <c r="D107" s="458">
        <v>1577</v>
      </c>
      <c r="E107" s="458">
        <v>59</v>
      </c>
      <c r="F107" s="458" t="s">
        <v>28</v>
      </c>
      <c r="G107" s="458">
        <v>1354</v>
      </c>
      <c r="H107" s="459">
        <v>1541</v>
      </c>
      <c r="I107" s="492">
        <v>0.65316786414109096</v>
      </c>
    </row>
    <row r="108" spans="2:9" x14ac:dyDescent="0.35">
      <c r="B108" s="481" t="s">
        <v>25</v>
      </c>
      <c r="C108" s="482">
        <v>1864</v>
      </c>
      <c r="D108" s="437">
        <v>1737</v>
      </c>
      <c r="E108" s="437">
        <v>103</v>
      </c>
      <c r="F108" s="437" t="s">
        <v>28</v>
      </c>
      <c r="G108" s="437">
        <v>1508</v>
      </c>
      <c r="H108" s="438">
        <v>1665</v>
      </c>
      <c r="I108" s="483">
        <v>-4.2553191489361648</v>
      </c>
    </row>
    <row r="109" spans="2:9" x14ac:dyDescent="0.35">
      <c r="B109" s="484" t="s">
        <v>26</v>
      </c>
      <c r="C109" s="503">
        <v>1637</v>
      </c>
      <c r="D109" s="442">
        <v>1552</v>
      </c>
      <c r="E109" s="442">
        <v>52</v>
      </c>
      <c r="F109" s="442" t="s">
        <v>28</v>
      </c>
      <c r="G109" s="442">
        <v>1330</v>
      </c>
      <c r="H109" s="443">
        <v>1520</v>
      </c>
      <c r="I109" s="504">
        <v>1.8084393837910273</v>
      </c>
    </row>
    <row r="110" spans="2:9" ht="49.9" customHeight="1" x14ac:dyDescent="0.35">
      <c r="B110" s="1213" t="s">
        <v>61</v>
      </c>
      <c r="C110" s="1213"/>
      <c r="D110" s="1213"/>
      <c r="E110" s="1213"/>
      <c r="F110" s="1213"/>
      <c r="G110" s="1213"/>
      <c r="H110" s="1213"/>
      <c r="I110" s="1213"/>
    </row>
    <row r="111" spans="2:9" x14ac:dyDescent="0.35">
      <c r="B111" s="6" t="s">
        <v>62</v>
      </c>
      <c r="C111" s="8"/>
      <c r="D111" s="8"/>
      <c r="E111" s="8"/>
      <c r="F111" s="8"/>
      <c r="G111" s="8"/>
      <c r="H111" s="8"/>
      <c r="I111" s="8"/>
    </row>
    <row r="112" spans="2:9" x14ac:dyDescent="0.35">
      <c r="B112" s="9" t="s">
        <v>63</v>
      </c>
      <c r="C112" s="8"/>
      <c r="D112" s="8"/>
      <c r="E112" s="8"/>
      <c r="F112" s="8"/>
      <c r="G112" s="8"/>
      <c r="H112" s="8"/>
      <c r="I112" s="8"/>
    </row>
    <row r="113" spans="2:9" x14ac:dyDescent="0.35">
      <c r="B113" s="10" t="s">
        <v>64</v>
      </c>
      <c r="C113" s="8"/>
      <c r="D113" s="8"/>
      <c r="E113" s="8"/>
      <c r="F113" s="8"/>
      <c r="G113" s="8"/>
      <c r="H113" s="8"/>
      <c r="I113" s="8"/>
    </row>
    <row r="114" spans="2:9" x14ac:dyDescent="0.35">
      <c r="B114" s="6" t="s">
        <v>65</v>
      </c>
      <c r="C114" s="8"/>
      <c r="D114" s="8"/>
      <c r="E114" s="8"/>
      <c r="F114" s="8"/>
      <c r="G114" s="8"/>
      <c r="H114" s="8"/>
      <c r="I114" s="8"/>
    </row>
    <row r="115" spans="2:9" x14ac:dyDescent="0.35">
      <c r="B115" s="6" t="s">
        <v>66</v>
      </c>
      <c r="C115" s="8"/>
      <c r="D115" s="8"/>
      <c r="E115" s="8"/>
      <c r="F115" s="8"/>
      <c r="G115" s="8"/>
      <c r="H115" s="8"/>
      <c r="I115" s="8"/>
    </row>
    <row r="116" spans="2:9" x14ac:dyDescent="0.35">
      <c r="B116" s="6" t="s">
        <v>67</v>
      </c>
      <c r="C116" s="8"/>
      <c r="D116" s="8"/>
      <c r="E116" s="8"/>
      <c r="F116" s="8"/>
      <c r="G116" s="8"/>
      <c r="H116" s="8"/>
      <c r="I116" s="8"/>
    </row>
    <row r="117" spans="2:9" x14ac:dyDescent="0.35">
      <c r="B117" s="48" t="s">
        <v>68</v>
      </c>
      <c r="C117" s="12"/>
      <c r="D117" s="12"/>
      <c r="E117" s="12"/>
      <c r="F117" s="13"/>
      <c r="G117" s="12"/>
      <c r="H117" s="12"/>
      <c r="I117" s="12"/>
    </row>
    <row r="118" spans="2:9" x14ac:dyDescent="0.35">
      <c r="B118" s="9" t="s">
        <v>58</v>
      </c>
      <c r="C118" s="8"/>
      <c r="D118" s="8"/>
      <c r="E118" s="8"/>
      <c r="F118" s="8"/>
      <c r="G118" s="8"/>
      <c r="H118" s="8"/>
      <c r="I118" s="8"/>
    </row>
    <row r="119" spans="2:9" x14ac:dyDescent="0.35">
      <c r="B119" s="14" t="s">
        <v>59</v>
      </c>
      <c r="C119" s="8"/>
      <c r="D119" s="8"/>
      <c r="E119" s="8"/>
      <c r="F119" s="8"/>
      <c r="G119" s="8"/>
      <c r="H119" s="8"/>
      <c r="I119" s="8"/>
    </row>
    <row r="120" spans="2:9" x14ac:dyDescent="0.35">
      <c r="B120" s="15" t="s">
        <v>60</v>
      </c>
      <c r="C120" s="8"/>
      <c r="D120" s="8"/>
      <c r="E120" s="8"/>
      <c r="F120" s="8"/>
      <c r="G120" s="8"/>
      <c r="H120" s="8"/>
      <c r="I120" s="8"/>
    </row>
  </sheetData>
  <mergeCells count="17">
    <mergeCell ref="B110:I110"/>
    <mergeCell ref="C74:C76"/>
    <mergeCell ref="D74:F74"/>
    <mergeCell ref="G74:G76"/>
    <mergeCell ref="H74:I74"/>
    <mergeCell ref="D75:D76"/>
    <mergeCell ref="E75:F75"/>
    <mergeCell ref="H75:H76"/>
    <mergeCell ref="I75:I76"/>
    <mergeCell ref="C8:C10"/>
    <mergeCell ref="D8:F8"/>
    <mergeCell ref="G8:G10"/>
    <mergeCell ref="H8:I8"/>
    <mergeCell ref="D9:D10"/>
    <mergeCell ref="E9:F9"/>
    <mergeCell ref="H9:H10"/>
    <mergeCell ref="I9:I10"/>
  </mergeCells>
  <hyperlinks>
    <hyperlink ref="B3" location="Sommaire!A1" display="Retour au sommaire" xr:uid="{00000000-0004-0000-1800-000000000000}"/>
    <hyperlink ref="C3" location="'Sources et champs'!A1" display="Source et champs" xr:uid="{00000000-0004-0000-18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7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S133"/>
  <sheetViews>
    <sheetView showGridLines="0" zoomScaleNormal="100" zoomScaleSheetLayoutView="95" workbookViewId="0">
      <selection activeCell="C3" sqref="C3"/>
    </sheetView>
  </sheetViews>
  <sheetFormatPr baseColWidth="10" defaultRowHeight="14.5" x14ac:dyDescent="0.35"/>
  <cols>
    <col min="1" max="1" width="49.26953125" customWidth="1"/>
    <col min="5" max="5" width="5.81640625" customWidth="1"/>
    <col min="9" max="9" width="8.7265625" customWidth="1"/>
  </cols>
  <sheetData>
    <row r="1" spans="1:19" ht="11.25" customHeight="1" x14ac:dyDescent="0.35"/>
    <row r="2" spans="1:19" ht="20" x14ac:dyDescent="0.4">
      <c r="A2" s="290" t="s">
        <v>1071</v>
      </c>
    </row>
    <row r="3" spans="1:19" x14ac:dyDescent="0.35">
      <c r="A3" s="3" t="s">
        <v>11</v>
      </c>
      <c r="C3" s="3" t="s">
        <v>1268</v>
      </c>
      <c r="P3" s="73"/>
      <c r="Q3" s="73" t="s">
        <v>308</v>
      </c>
      <c r="R3" s="63"/>
      <c r="S3" s="63"/>
    </row>
    <row r="4" spans="1:19" ht="14.25" customHeight="1" x14ac:dyDescent="0.35">
      <c r="P4" s="73" t="s">
        <v>95</v>
      </c>
      <c r="Q4" s="73">
        <v>360391</v>
      </c>
      <c r="R4" s="63">
        <v>360391</v>
      </c>
      <c r="S4" s="63"/>
    </row>
    <row r="5" spans="1:19" ht="13.5" customHeight="1" x14ac:dyDescent="0.35">
      <c r="P5" s="73" t="s">
        <v>309</v>
      </c>
      <c r="Q5" s="74">
        <v>479006</v>
      </c>
      <c r="R5" s="63">
        <v>300599</v>
      </c>
      <c r="S5" s="63"/>
    </row>
    <row r="6" spans="1:19" ht="15.5" x14ac:dyDescent="0.35">
      <c r="A6" s="208" t="s">
        <v>104</v>
      </c>
      <c r="B6" s="42" t="s">
        <v>1045</v>
      </c>
    </row>
    <row r="7" spans="1:19" ht="14.25" customHeight="1" x14ac:dyDescent="0.35"/>
    <row r="8" spans="1:19" ht="8.25" customHeight="1" x14ac:dyDescent="0.35">
      <c r="A8" s="1216" t="s">
        <v>158</v>
      </c>
      <c r="B8" s="1216"/>
      <c r="C8" s="237"/>
      <c r="D8" s="237"/>
      <c r="E8" s="237"/>
      <c r="H8" s="237"/>
    </row>
    <row r="9" spans="1:19" ht="12" customHeight="1" x14ac:dyDescent="0.35">
      <c r="A9" s="1216"/>
      <c r="B9" s="1216"/>
      <c r="C9" s="237"/>
      <c r="D9" s="237"/>
      <c r="E9" s="237"/>
      <c r="F9" s="310" t="s">
        <v>1080</v>
      </c>
      <c r="G9" s="310"/>
      <c r="H9" s="237"/>
    </row>
    <row r="10" spans="1:19" x14ac:dyDescent="0.35">
      <c r="A10" s="237"/>
      <c r="B10" s="237"/>
      <c r="C10" s="237"/>
      <c r="D10" s="237"/>
      <c r="E10" s="237"/>
      <c r="F10" s="237"/>
      <c r="G10" s="237"/>
      <c r="H10" s="237"/>
    </row>
    <row r="11" spans="1:19" x14ac:dyDescent="0.35">
      <c r="A11" s="237"/>
      <c r="B11" s="335" t="s">
        <v>26</v>
      </c>
      <c r="C11" s="335" t="s">
        <v>25</v>
      </c>
      <c r="D11" s="336" t="s">
        <v>75</v>
      </c>
      <c r="E11" s="237"/>
      <c r="F11" s="335" t="s">
        <v>26</v>
      </c>
      <c r="G11" s="335" t="s">
        <v>25</v>
      </c>
      <c r="H11" s="336" t="s">
        <v>75</v>
      </c>
    </row>
    <row r="12" spans="1:19" x14ac:dyDescent="0.35">
      <c r="A12" s="330" t="s">
        <v>105</v>
      </c>
      <c r="B12" s="297">
        <v>2</v>
      </c>
      <c r="C12" s="181"/>
      <c r="D12" s="154">
        <v>2</v>
      </c>
      <c r="E12" s="298"/>
      <c r="F12" s="181">
        <v>299</v>
      </c>
      <c r="G12" s="181"/>
      <c r="H12" s="154">
        <v>299</v>
      </c>
    </row>
    <row r="13" spans="1:19" x14ac:dyDescent="0.35">
      <c r="A13" s="331" t="s">
        <v>106</v>
      </c>
      <c r="B13" s="299">
        <v>844</v>
      </c>
      <c r="C13" s="51">
        <v>266</v>
      </c>
      <c r="D13" s="231">
        <v>1110</v>
      </c>
      <c r="E13" s="298"/>
      <c r="F13" s="51">
        <v>101433</v>
      </c>
      <c r="G13" s="51">
        <v>32376</v>
      </c>
      <c r="H13" s="231">
        <v>133809</v>
      </c>
    </row>
    <row r="14" spans="1:19" x14ac:dyDescent="0.35">
      <c r="A14" s="331" t="s">
        <v>781</v>
      </c>
      <c r="B14" s="300">
        <v>106</v>
      </c>
      <c r="C14" s="50">
        <v>27</v>
      </c>
      <c r="D14" s="301">
        <v>133</v>
      </c>
      <c r="E14" s="298"/>
      <c r="F14" s="50">
        <v>14356</v>
      </c>
      <c r="G14" s="50">
        <v>3575</v>
      </c>
      <c r="H14" s="301">
        <v>17931</v>
      </c>
    </row>
    <row r="15" spans="1:19" x14ac:dyDescent="0.35">
      <c r="A15" s="331" t="s">
        <v>107</v>
      </c>
      <c r="B15" s="299">
        <v>937</v>
      </c>
      <c r="C15" s="51">
        <v>231</v>
      </c>
      <c r="D15" s="231">
        <v>1168</v>
      </c>
      <c r="E15" s="298"/>
      <c r="F15" s="51">
        <v>96322</v>
      </c>
      <c r="G15" s="51">
        <v>24609</v>
      </c>
      <c r="H15" s="231">
        <v>120931</v>
      </c>
    </row>
    <row r="16" spans="1:19" x14ac:dyDescent="0.35">
      <c r="A16" s="331" t="s">
        <v>108</v>
      </c>
      <c r="B16" s="300">
        <v>5</v>
      </c>
      <c r="C16" s="50">
        <v>2</v>
      </c>
      <c r="D16" s="301">
        <v>7</v>
      </c>
      <c r="E16" s="298"/>
      <c r="F16" s="50">
        <v>72</v>
      </c>
      <c r="G16" s="50">
        <v>99</v>
      </c>
      <c r="H16" s="301">
        <v>171</v>
      </c>
    </row>
    <row r="17" spans="1:8" x14ac:dyDescent="0.35">
      <c r="A17" s="331" t="s">
        <v>109</v>
      </c>
      <c r="B17" s="299">
        <v>18</v>
      </c>
      <c r="C17" s="51">
        <v>8</v>
      </c>
      <c r="D17" s="231">
        <v>26</v>
      </c>
      <c r="E17" s="298"/>
      <c r="F17" s="51">
        <v>669</v>
      </c>
      <c r="G17" s="51">
        <v>330</v>
      </c>
      <c r="H17" s="231">
        <v>999</v>
      </c>
    </row>
    <row r="18" spans="1:8" x14ac:dyDescent="0.35">
      <c r="A18" s="331" t="s">
        <v>110</v>
      </c>
      <c r="B18" s="299">
        <v>4</v>
      </c>
      <c r="C18" s="51">
        <v>2</v>
      </c>
      <c r="D18" s="231">
        <v>6</v>
      </c>
      <c r="E18" s="298"/>
      <c r="F18" s="51">
        <v>183</v>
      </c>
      <c r="G18" s="51">
        <v>90</v>
      </c>
      <c r="H18" s="231">
        <v>273</v>
      </c>
    </row>
    <row r="19" spans="1:8" x14ac:dyDescent="0.35">
      <c r="A19" s="331" t="s">
        <v>111</v>
      </c>
      <c r="B19" s="299">
        <v>1700</v>
      </c>
      <c r="C19" s="51"/>
      <c r="D19" s="231">
        <v>1700</v>
      </c>
      <c r="E19" s="298"/>
      <c r="F19" s="51">
        <v>158860</v>
      </c>
      <c r="G19" s="51"/>
      <c r="H19" s="231">
        <v>158860</v>
      </c>
    </row>
    <row r="20" spans="1:8" x14ac:dyDescent="0.35">
      <c r="A20" s="331" t="s">
        <v>782</v>
      </c>
      <c r="B20" s="300">
        <v>3</v>
      </c>
      <c r="C20" s="50">
        <v>384</v>
      </c>
      <c r="D20" s="301">
        <v>387</v>
      </c>
      <c r="E20" s="298"/>
      <c r="F20" s="50">
        <v>32</v>
      </c>
      <c r="G20" s="50">
        <v>3986</v>
      </c>
      <c r="H20" s="301">
        <v>4018</v>
      </c>
    </row>
    <row r="21" spans="1:8" x14ac:dyDescent="0.35">
      <c r="A21" s="331" t="s">
        <v>112</v>
      </c>
      <c r="B21" s="299">
        <v>934</v>
      </c>
      <c r="C21" s="51">
        <v>9</v>
      </c>
      <c r="D21" s="231">
        <v>943</v>
      </c>
      <c r="E21" s="298"/>
      <c r="F21" s="51">
        <v>2674</v>
      </c>
      <c r="G21" s="51">
        <v>30</v>
      </c>
      <c r="H21" s="231">
        <v>2704</v>
      </c>
    </row>
    <row r="22" spans="1:8" x14ac:dyDescent="0.35">
      <c r="A22" s="331" t="s">
        <v>113</v>
      </c>
      <c r="B22" s="300">
        <v>5</v>
      </c>
      <c r="C22" s="50">
        <v>1</v>
      </c>
      <c r="D22" s="301">
        <v>6</v>
      </c>
      <c r="E22" s="298"/>
      <c r="F22" s="50">
        <v>153</v>
      </c>
      <c r="G22" s="50">
        <v>1</v>
      </c>
      <c r="H22" s="301">
        <v>154</v>
      </c>
    </row>
    <row r="23" spans="1:8" x14ac:dyDescent="0.35">
      <c r="A23" s="331" t="s">
        <v>114</v>
      </c>
      <c r="B23" s="300">
        <v>1355</v>
      </c>
      <c r="C23" s="50">
        <v>420</v>
      </c>
      <c r="D23" s="301">
        <v>1775</v>
      </c>
      <c r="E23" s="298"/>
      <c r="F23" s="50">
        <v>1478</v>
      </c>
      <c r="G23" s="50">
        <v>533</v>
      </c>
      <c r="H23" s="301">
        <v>2011</v>
      </c>
    </row>
    <row r="24" spans="1:8" x14ac:dyDescent="0.35">
      <c r="A24" s="331" t="s">
        <v>115</v>
      </c>
      <c r="B24" s="299">
        <v>33</v>
      </c>
      <c r="C24" s="51">
        <v>8</v>
      </c>
      <c r="D24" s="231">
        <v>41</v>
      </c>
      <c r="E24" s="298"/>
      <c r="F24" s="51">
        <v>4059</v>
      </c>
      <c r="G24" s="51">
        <v>933</v>
      </c>
      <c r="H24" s="231">
        <v>4992</v>
      </c>
    </row>
    <row r="25" spans="1:8" x14ac:dyDescent="0.35">
      <c r="A25" s="331" t="s">
        <v>117</v>
      </c>
      <c r="B25" s="300">
        <v>1</v>
      </c>
      <c r="C25" s="50"/>
      <c r="D25" s="301">
        <v>1</v>
      </c>
      <c r="E25" s="298"/>
      <c r="F25" s="50">
        <v>3</v>
      </c>
      <c r="G25" s="50"/>
      <c r="H25" s="301">
        <v>3</v>
      </c>
    </row>
    <row r="26" spans="1:8" x14ac:dyDescent="0.35">
      <c r="A26" s="331" t="s">
        <v>118</v>
      </c>
      <c r="B26" s="299"/>
      <c r="C26" s="51">
        <v>1</v>
      </c>
      <c r="D26" s="231">
        <v>1</v>
      </c>
      <c r="E26" s="298"/>
      <c r="F26" s="51"/>
      <c r="G26" s="51">
        <v>3</v>
      </c>
      <c r="H26" s="231">
        <v>3</v>
      </c>
    </row>
    <row r="27" spans="1:8" x14ac:dyDescent="0.35">
      <c r="A27" s="331" t="s">
        <v>119</v>
      </c>
      <c r="B27" s="300">
        <v>768</v>
      </c>
      <c r="C27" s="50"/>
      <c r="D27" s="301">
        <v>768</v>
      </c>
      <c r="E27" s="298"/>
      <c r="F27" s="50">
        <v>9086</v>
      </c>
      <c r="G27" s="50"/>
      <c r="H27" s="301">
        <v>9086</v>
      </c>
    </row>
    <row r="28" spans="1:8" x14ac:dyDescent="0.35">
      <c r="A28" s="331" t="s">
        <v>116</v>
      </c>
      <c r="B28" s="297">
        <v>7</v>
      </c>
      <c r="C28" s="181"/>
      <c r="D28" s="302">
        <v>7</v>
      </c>
      <c r="E28" s="298"/>
      <c r="F28" s="181">
        <v>125</v>
      </c>
      <c r="G28" s="181"/>
      <c r="H28" s="302">
        <v>125</v>
      </c>
    </row>
    <row r="29" spans="1:8" x14ac:dyDescent="0.35">
      <c r="A29" s="332" t="s">
        <v>1044</v>
      </c>
      <c r="B29" s="303">
        <v>6722</v>
      </c>
      <c r="C29" s="34">
        <v>1359</v>
      </c>
      <c r="D29" s="34">
        <v>8081</v>
      </c>
      <c r="E29" s="298"/>
      <c r="F29" s="34">
        <v>389804</v>
      </c>
      <c r="G29" s="34">
        <v>66565</v>
      </c>
      <c r="H29" s="34">
        <v>456369</v>
      </c>
    </row>
    <row r="30" spans="1:8" x14ac:dyDescent="0.35">
      <c r="A30" s="333" t="s">
        <v>323</v>
      </c>
      <c r="B30" s="304">
        <v>33769</v>
      </c>
      <c r="C30" s="304">
        <v>8023</v>
      </c>
      <c r="D30" s="79">
        <v>41792</v>
      </c>
      <c r="E30" s="298"/>
      <c r="F30" s="304">
        <v>296030</v>
      </c>
      <c r="G30" s="304">
        <v>64361</v>
      </c>
      <c r="H30" s="79">
        <v>360391</v>
      </c>
    </row>
    <row r="31" spans="1:8" x14ac:dyDescent="0.35">
      <c r="A31" s="333" t="s">
        <v>1047</v>
      </c>
      <c r="B31" s="29">
        <v>703</v>
      </c>
      <c r="C31" s="29">
        <v>178</v>
      </c>
      <c r="D31" s="67">
        <v>881</v>
      </c>
      <c r="E31" s="298"/>
      <c r="F31" s="29">
        <v>18072</v>
      </c>
      <c r="G31" s="29">
        <v>4565</v>
      </c>
      <c r="H31" s="67">
        <v>22637</v>
      </c>
    </row>
    <row r="32" spans="1:8" x14ac:dyDescent="0.35">
      <c r="A32" s="334" t="s">
        <v>324</v>
      </c>
      <c r="B32" s="145">
        <v>41194</v>
      </c>
      <c r="C32" s="36">
        <v>9560</v>
      </c>
      <c r="D32" s="36">
        <v>50754</v>
      </c>
      <c r="E32" s="237"/>
      <c r="F32" s="36">
        <v>703906</v>
      </c>
      <c r="G32" s="36">
        <v>135491</v>
      </c>
      <c r="H32" s="36">
        <v>839397</v>
      </c>
    </row>
    <row r="34" spans="1:9" ht="12.75" customHeight="1" x14ac:dyDescent="0.35"/>
    <row r="35" spans="1:9" ht="12.75" customHeight="1" x14ac:dyDescent="0.35">
      <c r="A35" s="38"/>
      <c r="B35" s="38"/>
      <c r="C35" s="237"/>
      <c r="D35" s="305"/>
      <c r="E35" s="237"/>
      <c r="F35" s="1217" t="s">
        <v>120</v>
      </c>
      <c r="G35" s="1217"/>
      <c r="H35" s="237"/>
      <c r="I35" s="237"/>
    </row>
    <row r="36" spans="1:9" x14ac:dyDescent="0.35">
      <c r="A36" s="89" t="s">
        <v>668</v>
      </c>
      <c r="B36" s="237"/>
      <c r="C36" s="237"/>
      <c r="D36" s="237"/>
      <c r="E36" s="237"/>
      <c r="F36" s="1217"/>
      <c r="G36" s="1217"/>
      <c r="H36" s="237"/>
      <c r="I36" s="237"/>
    </row>
    <row r="37" spans="1:9" ht="11.25" customHeight="1" x14ac:dyDescent="0.35">
      <c r="A37" s="237"/>
      <c r="B37" s="237"/>
      <c r="C37" s="237"/>
      <c r="D37" s="237"/>
      <c r="E37" s="237"/>
      <c r="F37" s="237"/>
      <c r="G37" s="237"/>
      <c r="H37" s="237"/>
      <c r="I37" s="237"/>
    </row>
    <row r="38" spans="1:9" x14ac:dyDescent="0.35">
      <c r="A38" s="237"/>
      <c r="B38" s="337" t="s">
        <v>73</v>
      </c>
      <c r="C38" s="338" t="s">
        <v>74</v>
      </c>
      <c r="D38" s="339" t="s">
        <v>75</v>
      </c>
      <c r="E38" s="212"/>
      <c r="F38" s="338" t="s">
        <v>73</v>
      </c>
      <c r="G38" s="340" t="s">
        <v>74</v>
      </c>
      <c r="H38" s="341" t="s">
        <v>75</v>
      </c>
    </row>
    <row r="39" spans="1:9" x14ac:dyDescent="0.35">
      <c r="A39" s="327" t="s">
        <v>157</v>
      </c>
      <c r="B39" s="37">
        <v>6</v>
      </c>
      <c r="C39" s="213"/>
      <c r="D39" s="181">
        <v>6</v>
      </c>
      <c r="E39" s="237"/>
      <c r="F39" s="180">
        <v>376</v>
      </c>
      <c r="G39" s="181"/>
      <c r="H39" s="181">
        <v>376</v>
      </c>
    </row>
    <row r="40" spans="1:9" x14ac:dyDescent="0.35">
      <c r="A40" s="327" t="s">
        <v>121</v>
      </c>
      <c r="B40" s="30">
        <v>677</v>
      </c>
      <c r="C40" s="30">
        <v>175</v>
      </c>
      <c r="D40" s="51">
        <v>852</v>
      </c>
      <c r="E40" s="237"/>
      <c r="F40" s="51">
        <v>16100</v>
      </c>
      <c r="G40" s="51">
        <v>4322</v>
      </c>
      <c r="H40" s="51">
        <v>20422</v>
      </c>
    </row>
    <row r="41" spans="1:9" x14ac:dyDescent="0.35">
      <c r="A41" s="327" t="s">
        <v>122</v>
      </c>
      <c r="B41" s="29">
        <v>17</v>
      </c>
      <c r="C41" s="29">
        <v>3</v>
      </c>
      <c r="D41" s="50">
        <v>20</v>
      </c>
      <c r="E41" s="237"/>
      <c r="F41" s="50">
        <v>1431</v>
      </c>
      <c r="G41" s="50">
        <v>243</v>
      </c>
      <c r="H41" s="50">
        <v>1674</v>
      </c>
    </row>
    <row r="42" spans="1:9" x14ac:dyDescent="0.35">
      <c r="A42" s="327" t="s">
        <v>123</v>
      </c>
      <c r="B42" s="30">
        <v>1</v>
      </c>
      <c r="C42" s="30"/>
      <c r="D42" s="51">
        <v>1</v>
      </c>
      <c r="E42" s="237"/>
      <c r="F42" s="51">
        <v>62</v>
      </c>
      <c r="G42" s="51"/>
      <c r="H42" s="51">
        <v>62</v>
      </c>
    </row>
    <row r="43" spans="1:9" x14ac:dyDescent="0.35">
      <c r="A43" s="327" t="s">
        <v>124</v>
      </c>
      <c r="B43" s="29">
        <v>2</v>
      </c>
      <c r="C43" s="29"/>
      <c r="D43" s="50">
        <v>2</v>
      </c>
      <c r="E43" s="237"/>
      <c r="F43" s="50">
        <v>103</v>
      </c>
      <c r="G43" s="50"/>
      <c r="H43" s="50">
        <v>103</v>
      </c>
    </row>
    <row r="44" spans="1:9" x14ac:dyDescent="0.35">
      <c r="A44" s="328" t="s">
        <v>605</v>
      </c>
      <c r="B44" s="36">
        <v>703</v>
      </c>
      <c r="C44" s="36">
        <v>178</v>
      </c>
      <c r="D44" s="36">
        <v>881</v>
      </c>
      <c r="E44" s="237"/>
      <c r="F44" s="34">
        <v>18072</v>
      </c>
      <c r="G44" s="34">
        <v>4565</v>
      </c>
      <c r="H44" s="34">
        <v>22637</v>
      </c>
    </row>
    <row r="46" spans="1:9" ht="13.5" customHeight="1" x14ac:dyDescent="0.35"/>
    <row r="47" spans="1:9" x14ac:dyDescent="0.35">
      <c r="A47" s="237"/>
      <c r="B47" s="237"/>
      <c r="C47" s="237"/>
      <c r="D47" s="237"/>
      <c r="E47" s="237"/>
    </row>
    <row r="48" spans="1:9" x14ac:dyDescent="0.35">
      <c r="A48" s="1218" t="s">
        <v>125</v>
      </c>
      <c r="B48" s="1218"/>
      <c r="C48" s="1218"/>
      <c r="D48" s="1218"/>
      <c r="E48" s="237"/>
    </row>
    <row r="49" spans="1:8" x14ac:dyDescent="0.35">
      <c r="A49" s="237"/>
      <c r="B49" s="182"/>
      <c r="C49" s="237"/>
      <c r="D49" s="237"/>
      <c r="E49" s="237"/>
    </row>
    <row r="50" spans="1:8" x14ac:dyDescent="0.35">
      <c r="A50" s="17"/>
      <c r="B50" s="345" t="s">
        <v>73</v>
      </c>
      <c r="C50" s="346" t="s">
        <v>74</v>
      </c>
      <c r="D50" s="347" t="s">
        <v>75</v>
      </c>
      <c r="E50" s="152"/>
    </row>
    <row r="51" spans="1:8" ht="27" customHeight="1" x14ac:dyDescent="0.35">
      <c r="A51" s="342" t="s">
        <v>76</v>
      </c>
      <c r="B51" s="181">
        <v>29275</v>
      </c>
      <c r="C51" s="180">
        <v>3922</v>
      </c>
      <c r="D51" s="180">
        <v>33197</v>
      </c>
    </row>
    <row r="52" spans="1:8" x14ac:dyDescent="0.35">
      <c r="A52" s="343" t="s">
        <v>77</v>
      </c>
      <c r="B52" s="51">
        <v>32873</v>
      </c>
      <c r="C52" s="51">
        <v>3383</v>
      </c>
      <c r="D52" s="51">
        <v>36256</v>
      </c>
    </row>
    <row r="53" spans="1:8" x14ac:dyDescent="0.35">
      <c r="A53" s="343" t="s">
        <v>78</v>
      </c>
      <c r="B53" s="50">
        <v>125831</v>
      </c>
      <c r="C53" s="50">
        <v>13926</v>
      </c>
      <c r="D53" s="50">
        <v>139757</v>
      </c>
    </row>
    <row r="54" spans="1:8" x14ac:dyDescent="0.35">
      <c r="A54" s="343" t="s">
        <v>79</v>
      </c>
      <c r="B54" s="51">
        <v>101507</v>
      </c>
      <c r="C54" s="51">
        <v>41931</v>
      </c>
      <c r="D54" s="51">
        <v>143438</v>
      </c>
    </row>
    <row r="55" spans="1:8" x14ac:dyDescent="0.35">
      <c r="A55" s="343" t="s">
        <v>80</v>
      </c>
      <c r="B55" s="50">
        <v>36</v>
      </c>
      <c r="C55" s="50">
        <v>14</v>
      </c>
      <c r="D55" s="50">
        <v>50</v>
      </c>
      <c r="H55" s="63"/>
    </row>
    <row r="56" spans="1:8" x14ac:dyDescent="0.35">
      <c r="A56" s="343" t="s">
        <v>81</v>
      </c>
      <c r="B56" s="51">
        <v>6508</v>
      </c>
      <c r="C56" s="51">
        <v>1185</v>
      </c>
      <c r="D56" s="51">
        <v>7693</v>
      </c>
    </row>
    <row r="57" spans="1:8" x14ac:dyDescent="0.35">
      <c r="A57" s="344" t="s">
        <v>605</v>
      </c>
      <c r="B57" s="34">
        <v>296030</v>
      </c>
      <c r="C57" s="34">
        <v>64361</v>
      </c>
      <c r="D57" s="34">
        <v>360391</v>
      </c>
    </row>
    <row r="58" spans="1:8" x14ac:dyDescent="0.35">
      <c r="A58" s="237"/>
      <c r="B58" s="237"/>
      <c r="C58" s="237"/>
      <c r="D58" s="237"/>
      <c r="E58" s="237"/>
    </row>
    <row r="59" spans="1:8" x14ac:dyDescent="0.35">
      <c r="A59" s="237"/>
      <c r="B59" s="1219" t="s">
        <v>329</v>
      </c>
      <c r="C59" s="1220"/>
      <c r="D59" s="1221"/>
      <c r="E59" s="237"/>
    </row>
    <row r="60" spans="1:8" x14ac:dyDescent="0.35">
      <c r="A60" s="237"/>
      <c r="B60" s="338" t="s">
        <v>73</v>
      </c>
      <c r="C60" s="338" t="s">
        <v>74</v>
      </c>
      <c r="D60" s="348" t="s">
        <v>75</v>
      </c>
      <c r="E60" s="155"/>
    </row>
    <row r="61" spans="1:8" x14ac:dyDescent="0.35">
      <c r="A61" s="327" t="s">
        <v>126</v>
      </c>
      <c r="B61" s="179">
        <v>64105</v>
      </c>
      <c r="C61" s="180">
        <v>13174</v>
      </c>
      <c r="D61" s="232">
        <v>77279</v>
      </c>
      <c r="E61" s="237"/>
    </row>
    <row r="62" spans="1:8" x14ac:dyDescent="0.35">
      <c r="A62" s="327" t="s">
        <v>127</v>
      </c>
      <c r="B62" s="51">
        <v>231924</v>
      </c>
      <c r="C62" s="51">
        <v>51187</v>
      </c>
      <c r="D62" s="231">
        <v>283111</v>
      </c>
      <c r="E62" s="237"/>
    </row>
    <row r="63" spans="1:8" x14ac:dyDescent="0.35">
      <c r="A63" s="328" t="s">
        <v>75</v>
      </c>
      <c r="B63" s="34">
        <v>296030</v>
      </c>
      <c r="C63" s="34">
        <v>64361</v>
      </c>
      <c r="D63" s="34">
        <v>360391</v>
      </c>
      <c r="E63" s="237"/>
    </row>
    <row r="67" spans="1:8" x14ac:dyDescent="0.35">
      <c r="A67" s="293" t="s">
        <v>1049</v>
      </c>
    </row>
    <row r="68" spans="1:8" ht="25.5" customHeight="1" x14ac:dyDescent="0.35">
      <c r="A68" s="1215" t="s">
        <v>1046</v>
      </c>
      <c r="B68" s="1215"/>
      <c r="C68" s="1215"/>
      <c r="D68" s="1215"/>
      <c r="E68" s="1215"/>
      <c r="F68" s="1215"/>
      <c r="G68" s="1215"/>
      <c r="H68" s="1215"/>
    </row>
    <row r="70" spans="1:8" ht="9" customHeight="1" x14ac:dyDescent="0.35"/>
    <row r="71" spans="1:8" ht="20" x14ac:dyDescent="0.35">
      <c r="A71" s="312" t="s">
        <v>712</v>
      </c>
    </row>
    <row r="72" spans="1:8" x14ac:dyDescent="0.35">
      <c r="A72" s="3" t="s">
        <v>11</v>
      </c>
    </row>
    <row r="73" spans="1:8" ht="15.5" x14ac:dyDescent="0.35">
      <c r="A73" s="208" t="s">
        <v>754</v>
      </c>
    </row>
    <row r="74" spans="1:8" ht="15.75" customHeight="1" x14ac:dyDescent="0.35"/>
    <row r="75" spans="1:8" x14ac:dyDescent="0.35">
      <c r="A75" s="89" t="s">
        <v>317</v>
      </c>
    </row>
    <row r="76" spans="1:8" ht="11.25" customHeight="1" x14ac:dyDescent="0.35"/>
    <row r="77" spans="1:8" x14ac:dyDescent="0.35">
      <c r="A77" s="42" t="s">
        <v>321</v>
      </c>
      <c r="B77" s="1144" t="s">
        <v>329</v>
      </c>
      <c r="C77" s="1144"/>
      <c r="D77" s="1144"/>
    </row>
    <row r="78" spans="1:8" x14ac:dyDescent="0.35">
      <c r="B78" s="548" t="s">
        <v>73</v>
      </c>
      <c r="C78" s="548" t="s">
        <v>74</v>
      </c>
      <c r="D78" s="547" t="s">
        <v>75</v>
      </c>
    </row>
    <row r="79" spans="1:8" x14ac:dyDescent="0.35">
      <c r="A79" s="334" t="s">
        <v>322</v>
      </c>
      <c r="B79" s="630">
        <v>296030</v>
      </c>
      <c r="C79" s="631">
        <v>64361</v>
      </c>
      <c r="D79" s="1019">
        <v>360391</v>
      </c>
      <c r="E79" s="237"/>
    </row>
    <row r="80" spans="1:8" x14ac:dyDescent="0.35">
      <c r="A80" s="334" t="s">
        <v>318</v>
      </c>
      <c r="B80" s="632">
        <v>18072</v>
      </c>
      <c r="C80" s="51">
        <v>4565</v>
      </c>
      <c r="D80" s="231">
        <v>22637</v>
      </c>
    </row>
    <row r="81" spans="1:4" x14ac:dyDescent="0.35">
      <c r="A81" s="334" t="s">
        <v>149</v>
      </c>
      <c r="B81" s="411">
        <v>96322</v>
      </c>
      <c r="C81" s="30">
        <v>24609</v>
      </c>
      <c r="D81" s="231">
        <v>120931</v>
      </c>
    </row>
    <row r="82" spans="1:4" x14ac:dyDescent="0.35">
      <c r="A82" s="334" t="s">
        <v>115</v>
      </c>
      <c r="B82" s="411">
        <v>4059</v>
      </c>
      <c r="C82" s="30">
        <v>933</v>
      </c>
      <c r="D82" s="231">
        <v>4992</v>
      </c>
    </row>
    <row r="83" spans="1:4" x14ac:dyDescent="0.35">
      <c r="A83" s="334" t="s">
        <v>319</v>
      </c>
      <c r="B83" s="635">
        <v>116088</v>
      </c>
      <c r="C83" s="636">
        <v>35951</v>
      </c>
      <c r="D83" s="637">
        <v>152039</v>
      </c>
    </row>
    <row r="84" spans="1:4" x14ac:dyDescent="0.35">
      <c r="A84" s="334" t="s">
        <v>320</v>
      </c>
      <c r="B84" s="638">
        <v>530571</v>
      </c>
      <c r="C84" s="639">
        <v>130419</v>
      </c>
      <c r="D84" s="639">
        <v>660990</v>
      </c>
    </row>
    <row r="105" spans="1:1" x14ac:dyDescent="0.35">
      <c r="A105" s="43" t="s">
        <v>1042</v>
      </c>
    </row>
    <row r="132" spans="1:8" x14ac:dyDescent="0.35">
      <c r="A132" s="65" t="s">
        <v>1048</v>
      </c>
    </row>
    <row r="133" spans="1:8" ht="27.75" customHeight="1" x14ac:dyDescent="0.35">
      <c r="A133" s="1214" t="s">
        <v>1046</v>
      </c>
      <c r="B133" s="1214"/>
      <c r="C133" s="1214"/>
      <c r="D133" s="1214"/>
      <c r="E133" s="1214"/>
      <c r="F133" s="1214"/>
      <c r="G133" s="1214"/>
      <c r="H133" s="1214"/>
    </row>
  </sheetData>
  <mergeCells count="7">
    <mergeCell ref="A133:H133"/>
    <mergeCell ref="A68:H68"/>
    <mergeCell ref="B77:D77"/>
    <mergeCell ref="A8:B9"/>
    <mergeCell ref="F35:G36"/>
    <mergeCell ref="A48:D48"/>
    <mergeCell ref="B59:D59"/>
  </mergeCells>
  <hyperlinks>
    <hyperlink ref="A3" location="Sommaire!A1" display="Retour au sommaire" xr:uid="{00000000-0004-0000-1900-000000000000}"/>
    <hyperlink ref="A72" location="Sommaire!A1" display="Retour au sommaire" xr:uid="{00000000-0004-0000-1900-000001000000}"/>
    <hyperlink ref="C3" location="'Sources et champs'!A1" display="Source et champs" xr:uid="{00000000-0004-0000-1900-000002000000}"/>
  </hyperlinks>
  <pageMargins left="0.51181102362204722" right="0.31496062992125984" top="0.35433070866141736" bottom="0.35433070866141736" header="0.31496062992125984" footer="0.31496062992125984"/>
  <pageSetup paperSize="9" scale="75" orientation="portrait" r:id="rId1"/>
  <headerFooter differentFirst="1" scaleWithDoc="0">
    <oddFooter>&amp;R&amp;P/&amp;N</oddFooter>
  </headerFooter>
  <rowBreaks count="1" manualBreakCount="1">
    <brk id="69"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dimension ref="A1:I256"/>
  <sheetViews>
    <sheetView showGridLines="0" zoomScaleNormal="100" zoomScaleSheetLayoutView="98" workbookViewId="0">
      <selection activeCell="C3" sqref="C3"/>
    </sheetView>
  </sheetViews>
  <sheetFormatPr baseColWidth="10" defaultRowHeight="14.5" x14ac:dyDescent="0.35"/>
  <cols>
    <col min="1" max="1" width="31.7265625" customWidth="1"/>
    <col min="2" max="2" width="11.81640625" customWidth="1"/>
    <col min="4" max="4" width="12.453125" customWidth="1"/>
    <col min="5" max="5" width="13.453125" customWidth="1"/>
    <col min="8" max="8" width="13.26953125" customWidth="1"/>
    <col min="9" max="9" width="12.1796875" customWidth="1"/>
  </cols>
  <sheetData>
    <row r="1" spans="1:9" ht="9" customHeight="1" x14ac:dyDescent="0.35"/>
    <row r="2" spans="1:9" ht="20" x14ac:dyDescent="0.4">
      <c r="A2" s="290" t="s">
        <v>12</v>
      </c>
    </row>
    <row r="3" spans="1:9" x14ac:dyDescent="0.35">
      <c r="A3" s="3" t="s">
        <v>11</v>
      </c>
      <c r="C3" s="3" t="s">
        <v>1268</v>
      </c>
    </row>
    <row r="4" spans="1:9" ht="15.75" customHeight="1" x14ac:dyDescent="0.35"/>
    <row r="5" spans="1:9" ht="15.5" x14ac:dyDescent="0.35">
      <c r="A5" s="307" t="s">
        <v>1053</v>
      </c>
    </row>
    <row r="6" spans="1:9" ht="12.75" customHeight="1" x14ac:dyDescent="0.35"/>
    <row r="7" spans="1:9" ht="12" customHeight="1" x14ac:dyDescent="0.35"/>
    <row r="8" spans="1:9" x14ac:dyDescent="0.35">
      <c r="A8" s="16" t="s">
        <v>69</v>
      </c>
      <c r="H8" s="63"/>
    </row>
    <row r="9" spans="1:9" x14ac:dyDescent="0.35">
      <c r="B9" s="1144" t="s">
        <v>70</v>
      </c>
      <c r="C9" s="1144"/>
      <c r="D9" s="1144" t="s">
        <v>71</v>
      </c>
      <c r="E9" s="1144"/>
      <c r="F9" s="1144" t="s">
        <v>72</v>
      </c>
      <c r="G9" s="1144"/>
      <c r="H9" s="1144"/>
      <c r="I9" s="63"/>
    </row>
    <row r="10" spans="1:9" x14ac:dyDescent="0.35">
      <c r="A10" s="17"/>
      <c r="B10" s="548" t="s">
        <v>73</v>
      </c>
      <c r="C10" s="548" t="s">
        <v>74</v>
      </c>
      <c r="D10" s="548" t="s">
        <v>73</v>
      </c>
      <c r="E10" s="548" t="s">
        <v>74</v>
      </c>
      <c r="F10" s="548" t="s">
        <v>73</v>
      </c>
      <c r="G10" s="548" t="s">
        <v>74</v>
      </c>
      <c r="H10" s="547" t="s">
        <v>75</v>
      </c>
      <c r="I10" s="63"/>
    </row>
    <row r="11" spans="1:9" ht="26.25" customHeight="1" x14ac:dyDescent="0.35">
      <c r="A11" s="642" t="s">
        <v>98</v>
      </c>
      <c r="B11" s="374"/>
      <c r="C11" s="19"/>
      <c r="D11" s="19">
        <v>3533</v>
      </c>
      <c r="E11" s="19">
        <v>596</v>
      </c>
      <c r="F11" s="19">
        <f>B11+D11</f>
        <v>3533</v>
      </c>
      <c r="G11" s="19">
        <f>C11+E11</f>
        <v>596</v>
      </c>
      <c r="H11" s="313">
        <f>F11+G11</f>
        <v>4129</v>
      </c>
    </row>
    <row r="12" spans="1:9" x14ac:dyDescent="0.35">
      <c r="A12" s="643" t="s">
        <v>77</v>
      </c>
      <c r="B12" s="223">
        <v>2959</v>
      </c>
      <c r="C12" s="20">
        <v>464</v>
      </c>
      <c r="D12" s="20">
        <v>225</v>
      </c>
      <c r="E12" s="20">
        <v>37</v>
      </c>
      <c r="F12" s="20">
        <f>B12+D12</f>
        <v>3184</v>
      </c>
      <c r="G12" s="20">
        <f>C12+E12</f>
        <v>501</v>
      </c>
      <c r="H12" s="20">
        <f>F12+G12</f>
        <v>3685</v>
      </c>
    </row>
    <row r="13" spans="1:9" x14ac:dyDescent="0.35">
      <c r="A13" s="643" t="s">
        <v>78</v>
      </c>
      <c r="B13" s="222">
        <v>13689</v>
      </c>
      <c r="C13" s="23">
        <v>1690</v>
      </c>
      <c r="D13" s="23">
        <v>904</v>
      </c>
      <c r="E13" s="23">
        <v>58</v>
      </c>
      <c r="F13" s="23">
        <f t="shared" ref="F13:G17" si="0">B13+D13</f>
        <v>14593</v>
      </c>
      <c r="G13" s="23">
        <f t="shared" si="0"/>
        <v>1748</v>
      </c>
      <c r="H13" s="23">
        <f t="shared" ref="H13:H17" si="1">F13+G13</f>
        <v>16341</v>
      </c>
    </row>
    <row r="14" spans="1:9" x14ac:dyDescent="0.35">
      <c r="A14" s="643" t="s">
        <v>79</v>
      </c>
      <c r="B14" s="223">
        <v>9374</v>
      </c>
      <c r="C14" s="20">
        <v>4171</v>
      </c>
      <c r="D14" s="20">
        <v>2477</v>
      </c>
      <c r="E14" s="20">
        <v>891</v>
      </c>
      <c r="F14" s="20">
        <f t="shared" si="0"/>
        <v>11851</v>
      </c>
      <c r="G14" s="20">
        <f t="shared" si="0"/>
        <v>5062</v>
      </c>
      <c r="H14" s="20">
        <f t="shared" si="1"/>
        <v>16913</v>
      </c>
    </row>
    <row r="15" spans="1:9" ht="25.5" customHeight="1" x14ac:dyDescent="0.35">
      <c r="A15" s="642" t="s">
        <v>80</v>
      </c>
      <c r="B15" s="260">
        <v>4</v>
      </c>
      <c r="C15" s="18">
        <v>3</v>
      </c>
      <c r="D15" s="18"/>
      <c r="E15" s="18"/>
      <c r="F15" s="18">
        <f t="shared" si="0"/>
        <v>4</v>
      </c>
      <c r="G15" s="18">
        <f t="shared" si="0"/>
        <v>3</v>
      </c>
      <c r="H15" s="18">
        <f t="shared" si="1"/>
        <v>7</v>
      </c>
    </row>
    <row r="16" spans="1:9" ht="27.75" customHeight="1" x14ac:dyDescent="0.35">
      <c r="A16" s="642" t="s">
        <v>81</v>
      </c>
      <c r="B16" s="641">
        <v>560</v>
      </c>
      <c r="C16" s="640">
        <v>109</v>
      </c>
      <c r="D16" s="640">
        <v>44</v>
      </c>
      <c r="E16" s="640">
        <v>4</v>
      </c>
      <c r="F16" s="640">
        <f t="shared" si="0"/>
        <v>604</v>
      </c>
      <c r="G16" s="640">
        <f t="shared" si="0"/>
        <v>113</v>
      </c>
      <c r="H16" s="640">
        <f t="shared" si="1"/>
        <v>717</v>
      </c>
    </row>
    <row r="17" spans="1:9" x14ac:dyDescent="0.35">
      <c r="A17" s="643" t="s">
        <v>606</v>
      </c>
      <c r="B17" s="225">
        <f>SUM(B11:B16)</f>
        <v>26586</v>
      </c>
      <c r="C17" s="22">
        <f t="shared" ref="C17:E17" si="2">SUM(C11:C16)</f>
        <v>6437</v>
      </c>
      <c r="D17" s="22">
        <f t="shared" si="2"/>
        <v>7183</v>
      </c>
      <c r="E17" s="22">
        <f t="shared" si="2"/>
        <v>1586</v>
      </c>
      <c r="F17" s="22">
        <f t="shared" si="0"/>
        <v>33769</v>
      </c>
      <c r="G17" s="22">
        <f t="shared" si="0"/>
        <v>8023</v>
      </c>
      <c r="H17" s="22">
        <f t="shared" si="1"/>
        <v>41792</v>
      </c>
    </row>
    <row r="19" spans="1:9" ht="13.5" customHeight="1" x14ac:dyDescent="0.35"/>
    <row r="20" spans="1:9" x14ac:dyDescent="0.35">
      <c r="A20" s="1222" t="s">
        <v>82</v>
      </c>
      <c r="B20" s="1144" t="s">
        <v>70</v>
      </c>
      <c r="C20" s="1144"/>
      <c r="D20" s="1144" t="s">
        <v>71</v>
      </c>
      <c r="E20" s="1144"/>
      <c r="F20" s="1144" t="s">
        <v>72</v>
      </c>
      <c r="G20" s="1144"/>
      <c r="H20" s="1144"/>
      <c r="I20" s="63"/>
    </row>
    <row r="21" spans="1:9" x14ac:dyDescent="0.35">
      <c r="A21" s="1222"/>
      <c r="B21" s="548" t="s">
        <v>73</v>
      </c>
      <c r="C21" s="548" t="s">
        <v>74</v>
      </c>
      <c r="D21" s="548" t="s">
        <v>73</v>
      </c>
      <c r="E21" s="548" t="s">
        <v>74</v>
      </c>
      <c r="F21" s="548" t="s">
        <v>73</v>
      </c>
      <c r="G21" s="548" t="s">
        <v>74</v>
      </c>
      <c r="H21" s="547" t="s">
        <v>75</v>
      </c>
      <c r="I21" s="63"/>
    </row>
    <row r="22" spans="1:9" ht="25.5" customHeight="1" x14ac:dyDescent="0.35">
      <c r="A22" s="642" t="s">
        <v>98</v>
      </c>
      <c r="B22" s="644"/>
      <c r="C22" s="645"/>
      <c r="D22" s="645">
        <v>29275</v>
      </c>
      <c r="E22" s="645">
        <v>3922</v>
      </c>
      <c r="F22" s="645">
        <f>B22+D22</f>
        <v>29275</v>
      </c>
      <c r="G22" s="645">
        <f>C22+E22</f>
        <v>3922</v>
      </c>
      <c r="H22" s="646">
        <f>F22+G22</f>
        <v>33197</v>
      </c>
    </row>
    <row r="23" spans="1:9" x14ac:dyDescent="0.35">
      <c r="A23" s="643" t="s">
        <v>77</v>
      </c>
      <c r="B23" s="647">
        <v>31177</v>
      </c>
      <c r="C23" s="20">
        <v>3201</v>
      </c>
      <c r="D23" s="20">
        <v>1696</v>
      </c>
      <c r="E23" s="20">
        <v>182</v>
      </c>
      <c r="F23" s="20">
        <f>B23+D23</f>
        <v>32873</v>
      </c>
      <c r="G23" s="20">
        <f>C23+E23</f>
        <v>3383</v>
      </c>
      <c r="H23" s="20">
        <f>F23+G23</f>
        <v>36256</v>
      </c>
    </row>
    <row r="24" spans="1:9" x14ac:dyDescent="0.35">
      <c r="A24" s="643" t="s">
        <v>78</v>
      </c>
      <c r="B24" s="648">
        <v>114569</v>
      </c>
      <c r="C24" s="23">
        <v>13304</v>
      </c>
      <c r="D24" s="23">
        <v>11262</v>
      </c>
      <c r="E24" s="23">
        <v>622</v>
      </c>
      <c r="F24" s="23">
        <f t="shared" ref="F24:G28" si="3">B24+D24</f>
        <v>125831</v>
      </c>
      <c r="G24" s="23">
        <f t="shared" si="3"/>
        <v>13926</v>
      </c>
      <c r="H24" s="23">
        <f t="shared" ref="H24:H28" si="4">F24+G24</f>
        <v>139757</v>
      </c>
    </row>
    <row r="25" spans="1:9" x14ac:dyDescent="0.35">
      <c r="A25" s="643" t="s">
        <v>79</v>
      </c>
      <c r="B25" s="647">
        <v>80030</v>
      </c>
      <c r="C25" s="20">
        <v>33524</v>
      </c>
      <c r="D25" s="20">
        <v>21477</v>
      </c>
      <c r="E25" s="20">
        <v>8407</v>
      </c>
      <c r="F25" s="20">
        <f t="shared" si="3"/>
        <v>101507</v>
      </c>
      <c r="G25" s="20">
        <f t="shared" si="3"/>
        <v>41931</v>
      </c>
      <c r="H25" s="20">
        <f t="shared" si="4"/>
        <v>143438</v>
      </c>
    </row>
    <row r="26" spans="1:9" ht="24" customHeight="1" x14ac:dyDescent="0.35">
      <c r="A26" s="642" t="s">
        <v>1036</v>
      </c>
      <c r="B26" s="649">
        <v>36</v>
      </c>
      <c r="C26" s="18">
        <v>14</v>
      </c>
      <c r="D26" s="18"/>
      <c r="E26" s="18"/>
      <c r="F26" s="18">
        <f t="shared" si="3"/>
        <v>36</v>
      </c>
      <c r="G26" s="18">
        <f t="shared" si="3"/>
        <v>14</v>
      </c>
      <c r="H26" s="18">
        <f t="shared" si="4"/>
        <v>50</v>
      </c>
    </row>
    <row r="27" spans="1:9" ht="24" customHeight="1" x14ac:dyDescent="0.35">
      <c r="A27" s="642" t="s">
        <v>1072</v>
      </c>
      <c r="B27" s="650">
        <v>6113</v>
      </c>
      <c r="C27" s="640">
        <v>1144</v>
      </c>
      <c r="D27" s="640">
        <v>395</v>
      </c>
      <c r="E27" s="640">
        <v>41</v>
      </c>
      <c r="F27" s="640">
        <f t="shared" si="3"/>
        <v>6508</v>
      </c>
      <c r="G27" s="640">
        <f t="shared" si="3"/>
        <v>1185</v>
      </c>
      <c r="H27" s="640">
        <f t="shared" si="4"/>
        <v>7693</v>
      </c>
    </row>
    <row r="28" spans="1:9" x14ac:dyDescent="0.35">
      <c r="A28" s="643" t="s">
        <v>605</v>
      </c>
      <c r="B28" s="225">
        <f>SUM(B22:B27)</f>
        <v>231925</v>
      </c>
      <c r="C28" s="22">
        <f t="shared" ref="C28:E28" si="5">SUM(C22:C27)</f>
        <v>51187</v>
      </c>
      <c r="D28" s="22">
        <f t="shared" si="5"/>
        <v>64105</v>
      </c>
      <c r="E28" s="22">
        <f t="shared" si="5"/>
        <v>13174</v>
      </c>
      <c r="F28" s="22">
        <f t="shared" si="3"/>
        <v>296030</v>
      </c>
      <c r="G28" s="22">
        <f t="shared" si="3"/>
        <v>64361</v>
      </c>
      <c r="H28" s="22">
        <f t="shared" si="4"/>
        <v>360391</v>
      </c>
    </row>
    <row r="30" spans="1:9" ht="15" customHeight="1" x14ac:dyDescent="0.35"/>
    <row r="31" spans="1:9" ht="13.5" customHeight="1" x14ac:dyDescent="0.35">
      <c r="B31" s="153"/>
      <c r="D31" s="63"/>
      <c r="G31" s="153"/>
    </row>
    <row r="32" spans="1:9" x14ac:dyDescent="0.35">
      <c r="A32" s="16" t="s">
        <v>83</v>
      </c>
      <c r="B32" s="1223" t="s">
        <v>70</v>
      </c>
      <c r="C32" s="1224"/>
      <c r="D32" s="1225" t="s">
        <v>71</v>
      </c>
      <c r="E32" s="1226"/>
      <c r="F32" s="1225" t="s">
        <v>72</v>
      </c>
      <c r="G32" s="1227"/>
      <c r="H32" s="1226"/>
      <c r="I32" s="152"/>
    </row>
    <row r="33" spans="1:8" x14ac:dyDescent="0.35">
      <c r="A33" s="666" t="s">
        <v>1109</v>
      </c>
      <c r="B33" s="320" t="s">
        <v>73</v>
      </c>
      <c r="C33" s="320" t="s">
        <v>74</v>
      </c>
      <c r="D33" s="351" t="s">
        <v>73</v>
      </c>
      <c r="E33" s="352" t="s">
        <v>74</v>
      </c>
      <c r="F33" s="349" t="s">
        <v>73</v>
      </c>
      <c r="G33" s="350" t="s">
        <v>74</v>
      </c>
      <c r="H33" s="353" t="s">
        <v>75</v>
      </c>
    </row>
    <row r="34" spans="1:8" ht="26.25" customHeight="1" x14ac:dyDescent="0.35">
      <c r="A34" s="375" t="s">
        <v>76</v>
      </c>
      <c r="B34" s="651"/>
      <c r="C34" s="652"/>
      <c r="D34" s="652">
        <f>D22/D11</f>
        <v>8.2861590716105287</v>
      </c>
      <c r="E34" s="652">
        <f>E22/E11</f>
        <v>6.5805369127516782</v>
      </c>
      <c r="F34" s="652">
        <f>F22/F11</f>
        <v>8.2861590716105287</v>
      </c>
      <c r="G34" s="652">
        <f>G22/G11</f>
        <v>6.5805369127516782</v>
      </c>
      <c r="H34" s="653">
        <f>H22/H11</f>
        <v>8.0399612496972637</v>
      </c>
    </row>
    <row r="35" spans="1:8" x14ac:dyDescent="0.35">
      <c r="A35" s="366" t="s">
        <v>77</v>
      </c>
      <c r="B35" s="654">
        <f>B23/B12</f>
        <v>10.536329841162555</v>
      </c>
      <c r="C35" s="655">
        <f>C23/C12</f>
        <v>6.8987068965517242</v>
      </c>
      <c r="D35" s="656">
        <f t="shared" ref="D35:H40" si="6">D23/D12</f>
        <v>7.5377777777777775</v>
      </c>
      <c r="E35" s="656">
        <f t="shared" si="6"/>
        <v>4.9189189189189193</v>
      </c>
      <c r="F35" s="656">
        <f t="shared" si="6"/>
        <v>10.324434673366834</v>
      </c>
      <c r="G35" s="656">
        <f t="shared" si="6"/>
        <v>6.7524950099800396</v>
      </c>
      <c r="H35" s="656">
        <f t="shared" si="6"/>
        <v>9.8388059701492541</v>
      </c>
    </row>
    <row r="36" spans="1:8" x14ac:dyDescent="0.35">
      <c r="A36" s="366" t="s">
        <v>78</v>
      </c>
      <c r="B36" s="654">
        <f t="shared" ref="B36:C40" si="7">B24/B13</f>
        <v>8.3694207027540362</v>
      </c>
      <c r="C36" s="655">
        <f t="shared" si="7"/>
        <v>7.8721893491124257</v>
      </c>
      <c r="D36" s="656">
        <f t="shared" si="6"/>
        <v>12.457964601769911</v>
      </c>
      <c r="E36" s="656">
        <f t="shared" si="6"/>
        <v>10.724137931034482</v>
      </c>
      <c r="F36" s="656">
        <f t="shared" si="6"/>
        <v>8.6226958130610569</v>
      </c>
      <c r="G36" s="656">
        <f t="shared" si="6"/>
        <v>7.9668192219679632</v>
      </c>
      <c r="H36" s="655">
        <f t="shared" si="6"/>
        <v>8.5525365644697384</v>
      </c>
    </row>
    <row r="37" spans="1:8" x14ac:dyDescent="0.35">
      <c r="A37" s="366" t="s">
        <v>79</v>
      </c>
      <c r="B37" s="654">
        <f t="shared" si="7"/>
        <v>8.5374439940260292</v>
      </c>
      <c r="C37" s="655">
        <f t="shared" si="7"/>
        <v>8.0374011028530337</v>
      </c>
      <c r="D37" s="656">
        <f t="shared" si="6"/>
        <v>8.6705692369802172</v>
      </c>
      <c r="E37" s="656">
        <f t="shared" si="6"/>
        <v>9.4354657687991015</v>
      </c>
      <c r="F37" s="656">
        <f t="shared" si="6"/>
        <v>8.5652687536916723</v>
      </c>
      <c r="G37" s="656">
        <f t="shared" si="6"/>
        <v>8.2834847886210987</v>
      </c>
      <c r="H37" s="655">
        <f t="shared" si="6"/>
        <v>8.480931827588245</v>
      </c>
    </row>
    <row r="38" spans="1:8" ht="26.25" customHeight="1" x14ac:dyDescent="0.35">
      <c r="A38" s="375" t="s">
        <v>1036</v>
      </c>
      <c r="B38" s="657">
        <f t="shared" si="7"/>
        <v>9</v>
      </c>
      <c r="C38" s="658">
        <f t="shared" si="7"/>
        <v>4.666666666666667</v>
      </c>
      <c r="D38" s="656"/>
      <c r="E38" s="656"/>
      <c r="F38" s="656">
        <f t="shared" si="6"/>
        <v>9</v>
      </c>
      <c r="G38" s="656">
        <f t="shared" si="6"/>
        <v>4.666666666666667</v>
      </c>
      <c r="H38" s="658">
        <f t="shared" si="6"/>
        <v>7.1428571428571432</v>
      </c>
    </row>
    <row r="39" spans="1:8" ht="24.75" customHeight="1" x14ac:dyDescent="0.35">
      <c r="A39" s="375" t="s">
        <v>1072</v>
      </c>
      <c r="B39" s="659">
        <f t="shared" si="7"/>
        <v>10.916071428571428</v>
      </c>
      <c r="C39" s="660">
        <f t="shared" si="7"/>
        <v>10.495412844036696</v>
      </c>
      <c r="D39" s="661">
        <f t="shared" si="6"/>
        <v>8.9772727272727266</v>
      </c>
      <c r="E39" s="661">
        <f t="shared" si="6"/>
        <v>10.25</v>
      </c>
      <c r="F39" s="661">
        <f t="shared" si="6"/>
        <v>10.774834437086092</v>
      </c>
      <c r="G39" s="661">
        <f t="shared" si="6"/>
        <v>10.486725663716815</v>
      </c>
      <c r="H39" s="660">
        <f t="shared" si="6"/>
        <v>10.729428172942818</v>
      </c>
    </row>
    <row r="40" spans="1:8" x14ac:dyDescent="0.35">
      <c r="A40" s="366" t="s">
        <v>608</v>
      </c>
      <c r="B40" s="662">
        <f t="shared" si="7"/>
        <v>8.7235763183630475</v>
      </c>
      <c r="C40" s="663">
        <f t="shared" si="7"/>
        <v>7.951996271555072</v>
      </c>
      <c r="D40" s="664">
        <f t="shared" si="6"/>
        <v>8.9245440623694829</v>
      </c>
      <c r="E40" s="664">
        <f t="shared" si="6"/>
        <v>8.3064312736443888</v>
      </c>
      <c r="F40" s="664">
        <f t="shared" si="6"/>
        <v>8.7663241434451713</v>
      </c>
      <c r="G40" s="664">
        <f t="shared" si="6"/>
        <v>8.0220615729776892</v>
      </c>
      <c r="H40" s="663">
        <f>H28/H17</f>
        <v>8.6234446784073508</v>
      </c>
    </row>
    <row r="43" spans="1:8" x14ac:dyDescent="0.35">
      <c r="A43" s="259" t="s">
        <v>99</v>
      </c>
      <c r="B43" s="27">
        <v>18.600000000000001</v>
      </c>
      <c r="C43" s="16" t="s">
        <v>85</v>
      </c>
    </row>
    <row r="44" spans="1:8" x14ac:dyDescent="0.35">
      <c r="A44" s="26" t="s">
        <v>84</v>
      </c>
      <c r="B44" s="665">
        <v>8.6229999999999993</v>
      </c>
      <c r="C44" s="16" t="s">
        <v>85</v>
      </c>
    </row>
    <row r="46" spans="1:8" x14ac:dyDescent="0.35">
      <c r="A46" s="24" t="s">
        <v>734</v>
      </c>
    </row>
    <row r="47" spans="1:8" x14ac:dyDescent="0.35">
      <c r="A47" s="24"/>
    </row>
    <row r="48" spans="1:8" x14ac:dyDescent="0.35">
      <c r="A48" s="24"/>
    </row>
    <row r="49" spans="1:9" ht="13.5" customHeight="1" x14ac:dyDescent="0.35"/>
    <row r="50" spans="1:9" ht="26.25" customHeight="1" x14ac:dyDescent="0.35">
      <c r="A50" s="1215" t="s">
        <v>783</v>
      </c>
      <c r="B50" s="1215"/>
      <c r="C50" s="1215"/>
      <c r="D50" s="1215"/>
      <c r="E50" s="1215"/>
      <c r="F50" s="1215"/>
    </row>
    <row r="51" spans="1:9" ht="26.25" customHeight="1" x14ac:dyDescent="0.35">
      <c r="A51" s="1215" t="s">
        <v>1050</v>
      </c>
      <c r="B51" s="1215"/>
      <c r="C51" s="1215"/>
      <c r="D51" s="1215"/>
      <c r="E51" s="1215"/>
      <c r="F51" s="1215"/>
      <c r="G51" s="1215"/>
      <c r="H51" s="1215"/>
    </row>
    <row r="52" spans="1:9" ht="18" customHeight="1" x14ac:dyDescent="0.35"/>
    <row r="53" spans="1:9" ht="18" customHeight="1" x14ac:dyDescent="0.35"/>
    <row r="54" spans="1:9" ht="18" customHeight="1" x14ac:dyDescent="0.35"/>
    <row r="55" spans="1:9" ht="16.5" customHeight="1" x14ac:dyDescent="0.35"/>
    <row r="56" spans="1:9" x14ac:dyDescent="0.35">
      <c r="A56" s="16" t="s">
        <v>1055</v>
      </c>
      <c r="D56" s="25"/>
      <c r="E56" s="25"/>
    </row>
    <row r="57" spans="1:9" ht="13.5" customHeight="1" x14ac:dyDescent="0.35">
      <c r="A57" s="16" t="s">
        <v>1054</v>
      </c>
      <c r="D57" s="63"/>
      <c r="E57" s="63"/>
    </row>
    <row r="58" spans="1:9" ht="12.75" customHeight="1" x14ac:dyDescent="0.35">
      <c r="A58" s="16"/>
      <c r="D58" s="63"/>
      <c r="E58" s="678"/>
    </row>
    <row r="59" spans="1:9" ht="21" customHeight="1" x14ac:dyDescent="0.35">
      <c r="A59" s="16"/>
      <c r="B59" s="1144" t="s">
        <v>86</v>
      </c>
      <c r="C59" s="1144"/>
      <c r="D59" s="1150" t="s">
        <v>622</v>
      </c>
      <c r="E59" s="1150" t="s">
        <v>88</v>
      </c>
      <c r="F59" s="1150" t="s">
        <v>337</v>
      </c>
      <c r="G59" s="1150"/>
      <c r="H59" s="1150" t="s">
        <v>711</v>
      </c>
    </row>
    <row r="60" spans="1:9" ht="24" customHeight="1" x14ac:dyDescent="0.35">
      <c r="A60" s="156" t="s">
        <v>77</v>
      </c>
      <c r="B60" s="548" t="s">
        <v>73</v>
      </c>
      <c r="C60" s="548" t="s">
        <v>74</v>
      </c>
      <c r="D60" s="1150"/>
      <c r="E60" s="1150"/>
      <c r="F60" s="548" t="s">
        <v>73</v>
      </c>
      <c r="G60" s="548" t="s">
        <v>74</v>
      </c>
      <c r="H60" s="1150"/>
      <c r="I60" s="63"/>
    </row>
    <row r="61" spans="1:9" x14ac:dyDescent="0.35">
      <c r="A61" s="643" t="s">
        <v>89</v>
      </c>
      <c r="B61" s="376">
        <v>843</v>
      </c>
      <c r="C61" s="21">
        <v>247</v>
      </c>
      <c r="D61" s="667">
        <v>0.29580000000000001</v>
      </c>
      <c r="E61" s="667">
        <v>6.1400000000000003E-2</v>
      </c>
      <c r="F61" s="19">
        <v>10</v>
      </c>
      <c r="G61" s="19">
        <v>2</v>
      </c>
      <c r="H61" s="668">
        <v>0.16439999999999999</v>
      </c>
    </row>
    <row r="62" spans="1:9" x14ac:dyDescent="0.35">
      <c r="A62" s="643" t="s">
        <v>90</v>
      </c>
      <c r="B62" s="223">
        <v>925</v>
      </c>
      <c r="C62" s="20">
        <v>133</v>
      </c>
      <c r="D62" s="667">
        <v>0.28710000000000002</v>
      </c>
      <c r="E62" s="667">
        <v>0.15310000000000001</v>
      </c>
      <c r="F62" s="19">
        <v>11</v>
      </c>
      <c r="G62" s="19">
        <v>2</v>
      </c>
      <c r="H62" s="669">
        <v>0.17810000000000001</v>
      </c>
    </row>
    <row r="63" spans="1:9" x14ac:dyDescent="0.35">
      <c r="A63" s="643" t="s">
        <v>91</v>
      </c>
      <c r="B63" s="223">
        <v>774</v>
      </c>
      <c r="C63" s="20">
        <v>66</v>
      </c>
      <c r="D63" s="667">
        <v>0.22789999999999999</v>
      </c>
      <c r="E63" s="667">
        <v>0.25690000000000002</v>
      </c>
      <c r="F63" s="19">
        <v>11</v>
      </c>
      <c r="G63" s="19">
        <v>2</v>
      </c>
      <c r="H63" s="669">
        <v>0.17810000000000001</v>
      </c>
    </row>
    <row r="64" spans="1:9" ht="16.5" customHeight="1" x14ac:dyDescent="0.35">
      <c r="A64" s="642" t="s">
        <v>92</v>
      </c>
      <c r="B64" s="260">
        <v>410</v>
      </c>
      <c r="C64" s="18">
        <v>40</v>
      </c>
      <c r="D64" s="667">
        <v>0.1221</v>
      </c>
      <c r="E64" s="667">
        <v>0.26190000000000002</v>
      </c>
      <c r="F64" s="19">
        <v>6</v>
      </c>
      <c r="G64" s="19">
        <v>1</v>
      </c>
      <c r="H64" s="669">
        <v>9.5899999999999999E-2</v>
      </c>
    </row>
    <row r="65" spans="1:9" x14ac:dyDescent="0.35">
      <c r="A65" s="643" t="s">
        <v>93</v>
      </c>
      <c r="B65" s="671">
        <v>232</v>
      </c>
      <c r="C65" s="672">
        <v>15</v>
      </c>
      <c r="D65" s="673">
        <v>6.7000000000000004E-2</v>
      </c>
      <c r="E65" s="673">
        <v>0.26669999999999999</v>
      </c>
      <c r="F65" s="674">
        <v>28</v>
      </c>
      <c r="G65" s="674">
        <v>0</v>
      </c>
      <c r="H65" s="675">
        <v>0.38350000000000001</v>
      </c>
    </row>
    <row r="66" spans="1:9" x14ac:dyDescent="0.35">
      <c r="A66" s="643" t="s">
        <v>94</v>
      </c>
      <c r="B66" s="225">
        <v>3184</v>
      </c>
      <c r="C66" s="22">
        <v>501</v>
      </c>
      <c r="D66" s="676">
        <v>1</v>
      </c>
      <c r="E66" s="676">
        <v>1</v>
      </c>
      <c r="F66" s="677">
        <v>66</v>
      </c>
      <c r="G66" s="677">
        <v>7</v>
      </c>
      <c r="H66" s="670">
        <v>1</v>
      </c>
    </row>
    <row r="68" spans="1:9" x14ac:dyDescent="0.35">
      <c r="D68" s="63"/>
      <c r="E68" s="63"/>
      <c r="F68" s="63"/>
    </row>
    <row r="69" spans="1:9" ht="20" x14ac:dyDescent="0.4">
      <c r="A69" s="290" t="s">
        <v>712</v>
      </c>
      <c r="D69" s="63"/>
      <c r="E69" s="63"/>
      <c r="F69" s="63"/>
    </row>
    <row r="70" spans="1:9" ht="24.75" customHeight="1" x14ac:dyDescent="0.35">
      <c r="D70" s="63"/>
      <c r="E70" s="63"/>
      <c r="F70" s="63"/>
    </row>
    <row r="71" spans="1:9" x14ac:dyDescent="0.35">
      <c r="A71" s="16" t="s">
        <v>1056</v>
      </c>
      <c r="D71" s="63"/>
      <c r="E71" s="63"/>
      <c r="F71" s="63"/>
    </row>
    <row r="72" spans="1:9" x14ac:dyDescent="0.35">
      <c r="A72" s="209" t="s">
        <v>1057</v>
      </c>
      <c r="D72" s="63"/>
      <c r="E72" s="63"/>
      <c r="F72" s="63"/>
    </row>
    <row r="73" spans="1:9" x14ac:dyDescent="0.35">
      <c r="D73" s="63"/>
      <c r="E73" s="63"/>
      <c r="F73" s="63"/>
    </row>
    <row r="74" spans="1:9" ht="24" customHeight="1" x14ac:dyDescent="0.35">
      <c r="A74" s="16"/>
      <c r="B74" s="1144" t="s">
        <v>95</v>
      </c>
      <c r="C74" s="1144"/>
      <c r="D74" s="1150" t="s">
        <v>87</v>
      </c>
      <c r="E74" s="1150" t="s">
        <v>88</v>
      </c>
      <c r="F74" s="1150" t="s">
        <v>337</v>
      </c>
      <c r="G74" s="1150"/>
      <c r="H74" s="1150" t="s">
        <v>1081</v>
      </c>
    </row>
    <row r="75" spans="1:9" ht="20.25" customHeight="1" x14ac:dyDescent="0.35">
      <c r="A75" s="156" t="s">
        <v>78</v>
      </c>
      <c r="B75" s="548" t="s">
        <v>73</v>
      </c>
      <c r="C75" s="548" t="s">
        <v>74</v>
      </c>
      <c r="D75" s="1150"/>
      <c r="E75" s="1150"/>
      <c r="F75" s="548" t="s">
        <v>73</v>
      </c>
      <c r="G75" s="548" t="s">
        <v>74</v>
      </c>
      <c r="H75" s="1150"/>
      <c r="I75" s="63"/>
    </row>
    <row r="76" spans="1:9" x14ac:dyDescent="0.35">
      <c r="A76" s="643" t="s">
        <v>89</v>
      </c>
      <c r="B76" s="681">
        <v>5853</v>
      </c>
      <c r="C76" s="682">
        <v>754</v>
      </c>
      <c r="D76" s="688">
        <v>0.40429999999999999</v>
      </c>
      <c r="E76" s="688">
        <v>8.8400000000000006E-2</v>
      </c>
      <c r="F76" s="683">
        <v>34</v>
      </c>
      <c r="G76" s="683">
        <v>5</v>
      </c>
      <c r="H76" s="691">
        <v>0.1211</v>
      </c>
    </row>
    <row r="77" spans="1:9" x14ac:dyDescent="0.35">
      <c r="A77" s="643" t="s">
        <v>90</v>
      </c>
      <c r="B77" s="647">
        <v>3674</v>
      </c>
      <c r="C77" s="20">
        <v>436</v>
      </c>
      <c r="D77" s="689">
        <v>0.2515</v>
      </c>
      <c r="E77" s="689">
        <v>0.1555</v>
      </c>
      <c r="F77" s="684">
        <v>63</v>
      </c>
      <c r="G77" s="684">
        <v>5</v>
      </c>
      <c r="H77" s="692">
        <v>0.2112</v>
      </c>
    </row>
    <row r="78" spans="1:9" x14ac:dyDescent="0.35">
      <c r="A78" s="643" t="s">
        <v>91</v>
      </c>
      <c r="B78" s="647">
        <v>2770</v>
      </c>
      <c r="C78" s="20">
        <v>321</v>
      </c>
      <c r="D78" s="689">
        <v>0.18909999999999999</v>
      </c>
      <c r="E78" s="689">
        <v>0.2472</v>
      </c>
      <c r="F78" s="684">
        <v>74</v>
      </c>
      <c r="G78" s="684">
        <v>8</v>
      </c>
      <c r="H78" s="692">
        <v>0.25469999999999998</v>
      </c>
    </row>
    <row r="79" spans="1:9" ht="15.75" customHeight="1" x14ac:dyDescent="0.35">
      <c r="A79" s="642" t="s">
        <v>92</v>
      </c>
      <c r="B79" s="649">
        <v>1522</v>
      </c>
      <c r="C79" s="18">
        <v>162</v>
      </c>
      <c r="D79" s="689">
        <v>0.1031</v>
      </c>
      <c r="E79" s="689">
        <v>0.26</v>
      </c>
      <c r="F79" s="684">
        <v>49</v>
      </c>
      <c r="G79" s="684">
        <v>6</v>
      </c>
      <c r="H79" s="692">
        <v>0.17080000000000001</v>
      </c>
    </row>
    <row r="80" spans="1:9" x14ac:dyDescent="0.35">
      <c r="A80" s="643" t="s">
        <v>93</v>
      </c>
      <c r="B80" s="685">
        <v>774</v>
      </c>
      <c r="C80" s="686">
        <v>75</v>
      </c>
      <c r="D80" s="690">
        <v>5.1999999999999998E-2</v>
      </c>
      <c r="E80" s="690">
        <v>0.24890000000000001</v>
      </c>
      <c r="F80" s="687">
        <v>71</v>
      </c>
      <c r="G80" s="687">
        <v>7</v>
      </c>
      <c r="H80" s="693">
        <v>0.2422</v>
      </c>
    </row>
    <row r="81" spans="1:9" x14ac:dyDescent="0.35">
      <c r="A81" s="643" t="s">
        <v>94</v>
      </c>
      <c r="B81" s="679">
        <v>14593</v>
      </c>
      <c r="C81" s="22">
        <v>1748</v>
      </c>
      <c r="D81" s="676">
        <v>1</v>
      </c>
      <c r="E81" s="676">
        <v>1</v>
      </c>
      <c r="F81" s="680">
        <v>291</v>
      </c>
      <c r="G81" s="680">
        <v>31</v>
      </c>
      <c r="H81" s="670">
        <v>1</v>
      </c>
    </row>
    <row r="84" spans="1:9" ht="24" customHeight="1" x14ac:dyDescent="0.35">
      <c r="A84" s="16"/>
      <c r="B84" s="1144" t="s">
        <v>95</v>
      </c>
      <c r="C84" s="1144"/>
      <c r="D84" s="1150" t="s">
        <v>87</v>
      </c>
      <c r="E84" s="1150" t="s">
        <v>312</v>
      </c>
      <c r="F84" s="1150" t="s">
        <v>337</v>
      </c>
      <c r="G84" s="1150"/>
      <c r="H84" s="1150" t="s">
        <v>1082</v>
      </c>
    </row>
    <row r="85" spans="1:9" ht="21.75" customHeight="1" x14ac:dyDescent="0.35">
      <c r="A85" s="156" t="s">
        <v>79</v>
      </c>
      <c r="B85" s="548" t="s">
        <v>73</v>
      </c>
      <c r="C85" s="548" t="s">
        <v>74</v>
      </c>
      <c r="D85" s="1150"/>
      <c r="E85" s="1150"/>
      <c r="F85" s="548" t="s">
        <v>73</v>
      </c>
      <c r="G85" s="548" t="s">
        <v>74</v>
      </c>
      <c r="H85" s="1150"/>
      <c r="I85" s="63"/>
    </row>
    <row r="86" spans="1:9" x14ac:dyDescent="0.35">
      <c r="A86" s="643" t="s">
        <v>89</v>
      </c>
      <c r="B86" s="681">
        <v>4729</v>
      </c>
      <c r="C86" s="682">
        <v>2120</v>
      </c>
      <c r="D86" s="688">
        <v>0.40689999999999998</v>
      </c>
      <c r="E86" s="688">
        <v>9.1800000000000007E-2</v>
      </c>
      <c r="F86" s="683">
        <v>35</v>
      </c>
      <c r="G86" s="683">
        <v>13</v>
      </c>
      <c r="H86" s="691">
        <v>0.1244</v>
      </c>
    </row>
    <row r="87" spans="1:9" x14ac:dyDescent="0.35">
      <c r="A87" s="643" t="s">
        <v>90</v>
      </c>
      <c r="B87" s="647">
        <v>3109</v>
      </c>
      <c r="C87" s="20">
        <v>1321</v>
      </c>
      <c r="D87" s="689">
        <v>0.26319999999999999</v>
      </c>
      <c r="E87" s="689">
        <v>0.15870000000000001</v>
      </c>
      <c r="F87" s="684">
        <v>41</v>
      </c>
      <c r="G87" s="684">
        <v>21</v>
      </c>
      <c r="H87" s="692">
        <v>0.16059999999999999</v>
      </c>
    </row>
    <row r="88" spans="1:9" x14ac:dyDescent="0.35">
      <c r="A88" s="643" t="s">
        <v>91</v>
      </c>
      <c r="B88" s="647">
        <v>2219</v>
      </c>
      <c r="C88" s="20">
        <v>872</v>
      </c>
      <c r="D88" s="689">
        <v>0.18360000000000001</v>
      </c>
      <c r="E88" s="689">
        <v>0.23780000000000001</v>
      </c>
      <c r="F88" s="684">
        <v>62</v>
      </c>
      <c r="G88" s="684">
        <v>23</v>
      </c>
      <c r="H88" s="692">
        <v>0.22020000000000001</v>
      </c>
    </row>
    <row r="89" spans="1:9" ht="14.25" customHeight="1" x14ac:dyDescent="0.35">
      <c r="A89" s="642" t="s">
        <v>92</v>
      </c>
      <c r="B89" s="649">
        <v>1132</v>
      </c>
      <c r="C89" s="18">
        <v>474</v>
      </c>
      <c r="D89" s="689">
        <v>9.5399999999999999E-2</v>
      </c>
      <c r="E89" s="689">
        <v>0.23930000000000001</v>
      </c>
      <c r="F89" s="684">
        <v>41</v>
      </c>
      <c r="G89" s="684">
        <v>30</v>
      </c>
      <c r="H89" s="692">
        <v>0.18390000000000001</v>
      </c>
    </row>
    <row r="90" spans="1:9" x14ac:dyDescent="0.35">
      <c r="A90" s="643" t="s">
        <v>93</v>
      </c>
      <c r="B90" s="685">
        <v>662</v>
      </c>
      <c r="C90" s="686">
        <v>195</v>
      </c>
      <c r="D90" s="690">
        <v>5.0900000000000001E-2</v>
      </c>
      <c r="E90" s="690">
        <v>0.27229999999999999</v>
      </c>
      <c r="F90" s="687">
        <v>74</v>
      </c>
      <c r="G90" s="687">
        <v>46</v>
      </c>
      <c r="H90" s="693">
        <v>0.31090000000000001</v>
      </c>
    </row>
    <row r="91" spans="1:9" x14ac:dyDescent="0.35">
      <c r="A91" s="643" t="s">
        <v>94</v>
      </c>
      <c r="B91" s="679">
        <v>11851</v>
      </c>
      <c r="C91" s="22">
        <v>4982</v>
      </c>
      <c r="D91" s="676">
        <v>1</v>
      </c>
      <c r="E91" s="676">
        <v>1</v>
      </c>
      <c r="F91" s="680">
        <v>253</v>
      </c>
      <c r="G91" s="680">
        <v>133</v>
      </c>
      <c r="H91" s="670">
        <v>1</v>
      </c>
    </row>
    <row r="93" spans="1:9" x14ac:dyDescent="0.35">
      <c r="E93" s="153"/>
    </row>
    <row r="94" spans="1:9" ht="28.5" customHeight="1" x14ac:dyDescent="0.35">
      <c r="A94" s="16"/>
      <c r="B94" s="1225" t="s">
        <v>95</v>
      </c>
      <c r="C94" s="1226"/>
      <c r="D94" s="1231" t="s">
        <v>87</v>
      </c>
      <c r="E94" s="1232" t="s">
        <v>312</v>
      </c>
      <c r="F94" s="1233" t="s">
        <v>337</v>
      </c>
      <c r="G94" s="1233"/>
      <c r="H94" s="1234" t="s">
        <v>1081</v>
      </c>
      <c r="I94" s="152"/>
    </row>
    <row r="95" spans="1:9" ht="21" customHeight="1" x14ac:dyDescent="0.35">
      <c r="A95" s="156" t="s">
        <v>96</v>
      </c>
      <c r="B95" s="351" t="s">
        <v>73</v>
      </c>
      <c r="C95" s="354" t="s">
        <v>74</v>
      </c>
      <c r="D95" s="1229"/>
      <c r="E95" s="1229"/>
      <c r="F95" s="320" t="s">
        <v>73</v>
      </c>
      <c r="G95" s="355" t="s">
        <v>74</v>
      </c>
      <c r="H95" s="1235"/>
    </row>
    <row r="96" spans="1:9" x14ac:dyDescent="0.35">
      <c r="A96" s="366" t="s">
        <v>89</v>
      </c>
      <c r="B96" s="681">
        <v>1297</v>
      </c>
      <c r="C96" s="682">
        <v>307</v>
      </c>
      <c r="D96" s="688">
        <v>0.38850000000000001</v>
      </c>
      <c r="E96" s="688">
        <v>9.5699999999999993E-2</v>
      </c>
      <c r="F96" s="683">
        <v>3</v>
      </c>
      <c r="G96" s="683">
        <v>1</v>
      </c>
      <c r="H96" s="691">
        <v>6.0600000000000001E-2</v>
      </c>
    </row>
    <row r="97" spans="1:9" x14ac:dyDescent="0.35">
      <c r="A97" s="366" t="s">
        <v>90</v>
      </c>
      <c r="B97" s="647">
        <v>1020</v>
      </c>
      <c r="C97" s="20">
        <v>148</v>
      </c>
      <c r="D97" s="689">
        <v>0.28289999999999998</v>
      </c>
      <c r="E97" s="689">
        <v>0.18229999999999999</v>
      </c>
      <c r="F97" s="684">
        <v>10</v>
      </c>
      <c r="G97" s="684">
        <v>1</v>
      </c>
      <c r="H97" s="692">
        <v>0.1666</v>
      </c>
    </row>
    <row r="98" spans="1:9" x14ac:dyDescent="0.35">
      <c r="A98" s="366" t="s">
        <v>91</v>
      </c>
      <c r="B98" s="647">
        <v>709</v>
      </c>
      <c r="C98" s="20">
        <v>85</v>
      </c>
      <c r="D98" s="689">
        <v>0.1923</v>
      </c>
      <c r="E98" s="689">
        <v>0.2586</v>
      </c>
      <c r="F98" s="684">
        <v>14</v>
      </c>
      <c r="G98" s="684">
        <v>1</v>
      </c>
      <c r="H98" s="692">
        <v>0.2273</v>
      </c>
    </row>
    <row r="99" spans="1:9" ht="14.25" customHeight="1" x14ac:dyDescent="0.35">
      <c r="A99" s="375" t="s">
        <v>92</v>
      </c>
      <c r="B99" s="649">
        <v>336</v>
      </c>
      <c r="C99" s="18">
        <v>37</v>
      </c>
      <c r="D99" s="689">
        <v>9.0300000000000005E-2</v>
      </c>
      <c r="E99" s="689">
        <v>0.23899999999999999</v>
      </c>
      <c r="F99" s="684">
        <v>21</v>
      </c>
      <c r="G99" s="684">
        <v>0</v>
      </c>
      <c r="H99" s="692">
        <v>0.31819999999999998</v>
      </c>
    </row>
    <row r="100" spans="1:9" x14ac:dyDescent="0.35">
      <c r="A100" s="366" t="s">
        <v>93</v>
      </c>
      <c r="B100" s="685">
        <v>169</v>
      </c>
      <c r="C100" s="686">
        <v>21</v>
      </c>
      <c r="D100" s="690">
        <v>4.5999999999999999E-2</v>
      </c>
      <c r="E100" s="690">
        <v>0.2243</v>
      </c>
      <c r="F100" s="687">
        <v>15</v>
      </c>
      <c r="G100" s="687">
        <v>0</v>
      </c>
      <c r="H100" s="693">
        <v>0.2273</v>
      </c>
    </row>
    <row r="101" spans="1:9" x14ac:dyDescent="0.35">
      <c r="A101" s="366" t="s">
        <v>94</v>
      </c>
      <c r="B101" s="679">
        <v>3531</v>
      </c>
      <c r="C101" s="22">
        <v>598</v>
      </c>
      <c r="D101" s="676">
        <v>1</v>
      </c>
      <c r="E101" s="676">
        <v>1</v>
      </c>
      <c r="F101" s="680">
        <v>63</v>
      </c>
      <c r="G101" s="680">
        <v>3</v>
      </c>
      <c r="H101" s="670">
        <v>1</v>
      </c>
    </row>
    <row r="103" spans="1:9" x14ac:dyDescent="0.35">
      <c r="B103" s="63"/>
    </row>
    <row r="104" spans="1:9" ht="20.25" customHeight="1" x14ac:dyDescent="0.35">
      <c r="A104" s="1236" t="s">
        <v>97</v>
      </c>
      <c r="B104" s="1225" t="s">
        <v>95</v>
      </c>
      <c r="C104" s="1226"/>
      <c r="D104" s="1234" t="s">
        <v>87</v>
      </c>
      <c r="E104" s="1228" t="s">
        <v>312</v>
      </c>
      <c r="F104" s="1238" t="s">
        <v>337</v>
      </c>
      <c r="G104" s="1239"/>
      <c r="H104" s="1228" t="s">
        <v>1082</v>
      </c>
    </row>
    <row r="105" spans="1:9" ht="27" customHeight="1" x14ac:dyDescent="0.35">
      <c r="A105" s="1236"/>
      <c r="B105" s="320" t="s">
        <v>73</v>
      </c>
      <c r="C105" s="322" t="s">
        <v>74</v>
      </c>
      <c r="D105" s="1237"/>
      <c r="E105" s="1229"/>
      <c r="F105" s="349" t="s">
        <v>73</v>
      </c>
      <c r="G105" s="354" t="s">
        <v>74</v>
      </c>
      <c r="H105" s="1229"/>
      <c r="I105" s="152"/>
    </row>
    <row r="106" spans="1:9" x14ac:dyDescent="0.35">
      <c r="A106" s="366" t="s">
        <v>89</v>
      </c>
      <c r="B106" s="681">
        <v>175</v>
      </c>
      <c r="C106" s="682">
        <v>34</v>
      </c>
      <c r="D106" s="688">
        <v>0.28870000000000001</v>
      </c>
      <c r="E106" s="688">
        <v>5.7000000000000002E-2</v>
      </c>
      <c r="F106" s="683">
        <v>2</v>
      </c>
      <c r="G106" s="683">
        <v>1</v>
      </c>
      <c r="H106" s="691">
        <v>8.8200000000000001E-2</v>
      </c>
    </row>
    <row r="107" spans="1:9" x14ac:dyDescent="0.35">
      <c r="A107" s="366" t="s">
        <v>90</v>
      </c>
      <c r="B107" s="647">
        <v>167</v>
      </c>
      <c r="C107" s="20">
        <v>30</v>
      </c>
      <c r="D107" s="689">
        <v>0.27210000000000001</v>
      </c>
      <c r="E107" s="689">
        <v>0.1338</v>
      </c>
      <c r="F107" s="684">
        <v>2</v>
      </c>
      <c r="G107" s="684">
        <v>2</v>
      </c>
      <c r="H107" s="692">
        <v>0.1176</v>
      </c>
    </row>
    <row r="108" spans="1:9" x14ac:dyDescent="0.35">
      <c r="A108" s="366" t="s">
        <v>91</v>
      </c>
      <c r="B108" s="647">
        <v>139</v>
      </c>
      <c r="C108" s="20">
        <v>22.79</v>
      </c>
      <c r="D108" s="689">
        <v>0.22789999999999999</v>
      </c>
      <c r="E108" s="689">
        <v>0.2349</v>
      </c>
      <c r="F108" s="684">
        <v>9</v>
      </c>
      <c r="G108" s="684">
        <v>0</v>
      </c>
      <c r="H108" s="692">
        <v>0.26479999999999998</v>
      </c>
    </row>
    <row r="109" spans="1:9" ht="15" customHeight="1" x14ac:dyDescent="0.35">
      <c r="A109" s="375" t="s">
        <v>92</v>
      </c>
      <c r="B109" s="649">
        <v>74</v>
      </c>
      <c r="C109" s="18">
        <v>18</v>
      </c>
      <c r="D109" s="689">
        <v>0.12709999999999999</v>
      </c>
      <c r="E109" s="689">
        <v>0.2477</v>
      </c>
      <c r="F109" s="684">
        <v>2</v>
      </c>
      <c r="G109" s="684">
        <v>1</v>
      </c>
      <c r="H109" s="692">
        <v>8.8200000000000001E-2</v>
      </c>
    </row>
    <row r="110" spans="1:9" x14ac:dyDescent="0.35">
      <c r="A110" s="366" t="s">
        <v>93</v>
      </c>
      <c r="B110" s="685">
        <v>53</v>
      </c>
      <c r="C110" s="686">
        <v>8</v>
      </c>
      <c r="D110" s="690">
        <v>8.4199999999999997E-2</v>
      </c>
      <c r="E110" s="690">
        <v>0.32650000000000001</v>
      </c>
      <c r="F110" s="687">
        <v>15</v>
      </c>
      <c r="G110" s="687">
        <v>0</v>
      </c>
      <c r="H110" s="693">
        <v>0.44119999999999998</v>
      </c>
    </row>
    <row r="111" spans="1:9" x14ac:dyDescent="0.35">
      <c r="A111" s="366" t="s">
        <v>94</v>
      </c>
      <c r="B111" s="679">
        <v>608</v>
      </c>
      <c r="C111" s="22">
        <v>116</v>
      </c>
      <c r="D111" s="676">
        <v>1</v>
      </c>
      <c r="E111" s="676">
        <v>1</v>
      </c>
      <c r="F111" s="680">
        <v>30</v>
      </c>
      <c r="G111" s="680">
        <v>4</v>
      </c>
      <c r="H111" s="670">
        <v>1</v>
      </c>
    </row>
    <row r="115" spans="1:8" ht="39.75" customHeight="1" x14ac:dyDescent="0.35">
      <c r="A115" s="1215" t="s">
        <v>1043</v>
      </c>
      <c r="B115" s="1215"/>
      <c r="C115" s="1215"/>
      <c r="D115" s="1215"/>
      <c r="E115" s="1215"/>
      <c r="F115" s="1215"/>
      <c r="G115" s="1215"/>
      <c r="H115" s="1215"/>
    </row>
    <row r="118" spans="1:8" ht="20" x14ac:dyDescent="0.4">
      <c r="A118" s="290" t="s">
        <v>712</v>
      </c>
    </row>
    <row r="119" spans="1:8" ht="12" customHeight="1" x14ac:dyDescent="0.35"/>
    <row r="120" spans="1:8" ht="15.5" x14ac:dyDescent="0.35">
      <c r="A120" s="208" t="s">
        <v>755</v>
      </c>
    </row>
    <row r="121" spans="1:8" ht="15" customHeight="1" x14ac:dyDescent="0.35"/>
    <row r="122" spans="1:8" x14ac:dyDescent="0.35">
      <c r="A122" s="42" t="s">
        <v>311</v>
      </c>
    </row>
    <row r="123" spans="1:8" ht="16.5" customHeight="1" x14ac:dyDescent="0.35"/>
    <row r="124" spans="1:8" x14ac:dyDescent="0.35">
      <c r="A124" s="28"/>
      <c r="B124" s="63"/>
      <c r="C124" s="1230" t="s">
        <v>100</v>
      </c>
      <c r="D124" s="1230"/>
      <c r="E124" s="1230"/>
    </row>
    <row r="125" spans="1:8" x14ac:dyDescent="0.35">
      <c r="B125" s="547" t="s">
        <v>101</v>
      </c>
      <c r="C125" s="547" t="s">
        <v>73</v>
      </c>
      <c r="D125" s="547" t="s">
        <v>74</v>
      </c>
      <c r="E125" s="547" t="s">
        <v>94</v>
      </c>
    </row>
    <row r="126" spans="1:8" x14ac:dyDescent="0.35">
      <c r="B126" s="356">
        <v>18</v>
      </c>
      <c r="C126" s="694"/>
      <c r="D126" s="695">
        <v>10</v>
      </c>
      <c r="E126" s="696">
        <v>10</v>
      </c>
    </row>
    <row r="127" spans="1:8" x14ac:dyDescent="0.35">
      <c r="B127" s="356">
        <v>19</v>
      </c>
      <c r="C127" s="411">
        <v>42</v>
      </c>
      <c r="D127" s="30">
        <v>34</v>
      </c>
      <c r="E127" s="30">
        <v>76</v>
      </c>
    </row>
    <row r="128" spans="1:8" x14ac:dyDescent="0.35">
      <c r="B128" s="356">
        <v>20</v>
      </c>
      <c r="C128" s="697">
        <v>230</v>
      </c>
      <c r="D128" s="50">
        <v>106</v>
      </c>
      <c r="E128" s="50">
        <v>336</v>
      </c>
    </row>
    <row r="129" spans="2:5" x14ac:dyDescent="0.35">
      <c r="B129" s="356">
        <v>21</v>
      </c>
      <c r="C129" s="632">
        <v>288</v>
      </c>
      <c r="D129" s="51">
        <v>53</v>
      </c>
      <c r="E129" s="51">
        <v>341</v>
      </c>
    </row>
    <row r="130" spans="2:5" x14ac:dyDescent="0.35">
      <c r="B130" s="356">
        <v>22</v>
      </c>
      <c r="C130" s="697">
        <v>711</v>
      </c>
      <c r="D130" s="50">
        <v>337</v>
      </c>
      <c r="E130" s="50">
        <v>1048</v>
      </c>
    </row>
    <row r="131" spans="2:5" x14ac:dyDescent="0.35">
      <c r="B131" s="356">
        <v>23</v>
      </c>
      <c r="C131" s="632">
        <v>1420</v>
      </c>
      <c r="D131" s="51">
        <v>154</v>
      </c>
      <c r="E131" s="51">
        <v>1574</v>
      </c>
    </row>
    <row r="132" spans="2:5" x14ac:dyDescent="0.35">
      <c r="B132" s="356">
        <v>24</v>
      </c>
      <c r="C132" s="697">
        <v>3215</v>
      </c>
      <c r="D132" s="50">
        <v>459</v>
      </c>
      <c r="E132" s="50">
        <v>3674</v>
      </c>
    </row>
    <row r="133" spans="2:5" x14ac:dyDescent="0.35">
      <c r="B133" s="356">
        <v>25</v>
      </c>
      <c r="C133" s="632">
        <v>4158</v>
      </c>
      <c r="D133" s="51">
        <v>781</v>
      </c>
      <c r="E133" s="51">
        <v>4939</v>
      </c>
    </row>
    <row r="134" spans="2:5" x14ac:dyDescent="0.35">
      <c r="B134" s="356">
        <v>26</v>
      </c>
      <c r="C134" s="697">
        <v>4022</v>
      </c>
      <c r="D134" s="50">
        <v>642</v>
      </c>
      <c r="E134" s="50">
        <v>4664</v>
      </c>
    </row>
    <row r="135" spans="2:5" x14ac:dyDescent="0.35">
      <c r="B135" s="356">
        <v>27</v>
      </c>
      <c r="C135" s="632">
        <v>4585</v>
      </c>
      <c r="D135" s="51">
        <v>980</v>
      </c>
      <c r="E135" s="51">
        <v>5565</v>
      </c>
    </row>
    <row r="136" spans="2:5" x14ac:dyDescent="0.35">
      <c r="B136" s="356">
        <v>28</v>
      </c>
      <c r="C136" s="697">
        <v>6398</v>
      </c>
      <c r="D136" s="50">
        <v>952</v>
      </c>
      <c r="E136" s="50">
        <v>7350</v>
      </c>
    </row>
    <row r="137" spans="2:5" x14ac:dyDescent="0.35">
      <c r="B137" s="356">
        <v>29</v>
      </c>
      <c r="C137" s="632">
        <v>6706</v>
      </c>
      <c r="D137" s="51">
        <v>798</v>
      </c>
      <c r="E137" s="51">
        <v>7504</v>
      </c>
    </row>
    <row r="138" spans="2:5" x14ac:dyDescent="0.35">
      <c r="B138" s="356">
        <v>30</v>
      </c>
      <c r="C138" s="697">
        <v>6958</v>
      </c>
      <c r="D138" s="50">
        <v>609</v>
      </c>
      <c r="E138" s="50">
        <v>7567</v>
      </c>
    </row>
    <row r="139" spans="2:5" x14ac:dyDescent="0.35">
      <c r="B139" s="356">
        <v>31</v>
      </c>
      <c r="C139" s="632">
        <v>7219</v>
      </c>
      <c r="D139" s="51">
        <v>1060</v>
      </c>
      <c r="E139" s="51">
        <v>8279</v>
      </c>
    </row>
    <row r="140" spans="2:5" x14ac:dyDescent="0.35">
      <c r="B140" s="356">
        <v>32</v>
      </c>
      <c r="C140" s="697">
        <v>7186</v>
      </c>
      <c r="D140" s="50">
        <v>579</v>
      </c>
      <c r="E140" s="50">
        <v>7765</v>
      </c>
    </row>
    <row r="141" spans="2:5" x14ac:dyDescent="0.35">
      <c r="B141" s="356">
        <v>33</v>
      </c>
      <c r="C141" s="632">
        <v>8436</v>
      </c>
      <c r="D141" s="51">
        <v>727</v>
      </c>
      <c r="E141" s="51">
        <v>9163</v>
      </c>
    </row>
    <row r="142" spans="2:5" x14ac:dyDescent="0.35">
      <c r="B142" s="356">
        <v>34</v>
      </c>
      <c r="C142" s="697">
        <v>8330</v>
      </c>
      <c r="D142" s="50">
        <v>1208</v>
      </c>
      <c r="E142" s="50">
        <v>9538</v>
      </c>
    </row>
    <row r="143" spans="2:5" x14ac:dyDescent="0.35">
      <c r="B143" s="356">
        <v>35</v>
      </c>
      <c r="C143" s="632">
        <v>10240</v>
      </c>
      <c r="D143" s="51">
        <v>930</v>
      </c>
      <c r="E143" s="51">
        <v>11170</v>
      </c>
    </row>
    <row r="144" spans="2:5" x14ac:dyDescent="0.35">
      <c r="B144" s="356">
        <v>36</v>
      </c>
      <c r="C144" s="697">
        <v>8415</v>
      </c>
      <c r="D144" s="50">
        <v>1109</v>
      </c>
      <c r="E144" s="50">
        <v>9524</v>
      </c>
    </row>
    <row r="145" spans="2:5" x14ac:dyDescent="0.35">
      <c r="B145" s="356">
        <v>37</v>
      </c>
      <c r="C145" s="632">
        <v>8028</v>
      </c>
      <c r="D145" s="51">
        <v>1494</v>
      </c>
      <c r="E145" s="51">
        <v>9522</v>
      </c>
    </row>
    <row r="146" spans="2:5" x14ac:dyDescent="0.35">
      <c r="B146" s="356">
        <v>38</v>
      </c>
      <c r="C146" s="697">
        <v>9006</v>
      </c>
      <c r="D146" s="50">
        <v>1435</v>
      </c>
      <c r="E146" s="50">
        <v>10441</v>
      </c>
    </row>
    <row r="147" spans="2:5" x14ac:dyDescent="0.35">
      <c r="B147" s="356">
        <v>39</v>
      </c>
      <c r="C147" s="632">
        <v>8579</v>
      </c>
      <c r="D147" s="51">
        <v>1736</v>
      </c>
      <c r="E147" s="51">
        <v>10315</v>
      </c>
    </row>
    <row r="148" spans="2:5" x14ac:dyDescent="0.35">
      <c r="B148" s="356">
        <v>40</v>
      </c>
      <c r="C148" s="697">
        <v>8932</v>
      </c>
      <c r="D148" s="50">
        <v>1312</v>
      </c>
      <c r="E148" s="50">
        <v>10244</v>
      </c>
    </row>
    <row r="149" spans="2:5" x14ac:dyDescent="0.35">
      <c r="B149" s="356">
        <v>41</v>
      </c>
      <c r="C149" s="632">
        <v>7867</v>
      </c>
      <c r="D149" s="51">
        <v>1226</v>
      </c>
      <c r="E149" s="51">
        <v>9093</v>
      </c>
    </row>
    <row r="150" spans="2:5" x14ac:dyDescent="0.35">
      <c r="B150" s="356">
        <v>42</v>
      </c>
      <c r="C150" s="697">
        <v>9547</v>
      </c>
      <c r="D150" s="50">
        <v>1996</v>
      </c>
      <c r="E150" s="50">
        <v>11543</v>
      </c>
    </row>
    <row r="151" spans="2:5" x14ac:dyDescent="0.35">
      <c r="B151" s="356">
        <v>43</v>
      </c>
      <c r="C151" s="632">
        <v>7833</v>
      </c>
      <c r="D151" s="51">
        <v>2425</v>
      </c>
      <c r="E151" s="51">
        <v>10258</v>
      </c>
    </row>
    <row r="152" spans="2:5" x14ac:dyDescent="0.35">
      <c r="B152" s="356">
        <v>44</v>
      </c>
      <c r="C152" s="697">
        <v>8057</v>
      </c>
      <c r="D152" s="50">
        <v>2041</v>
      </c>
      <c r="E152" s="50">
        <v>10098</v>
      </c>
    </row>
    <row r="153" spans="2:5" x14ac:dyDescent="0.35">
      <c r="B153" s="356">
        <v>45</v>
      </c>
      <c r="C153" s="632">
        <v>8840</v>
      </c>
      <c r="D153" s="51">
        <v>2169</v>
      </c>
      <c r="E153" s="51">
        <v>11009</v>
      </c>
    </row>
    <row r="154" spans="2:5" x14ac:dyDescent="0.35">
      <c r="B154" s="356">
        <v>46</v>
      </c>
      <c r="C154" s="697">
        <v>7977</v>
      </c>
      <c r="D154" s="50">
        <v>2783</v>
      </c>
      <c r="E154" s="50">
        <v>10760</v>
      </c>
    </row>
    <row r="155" spans="2:5" x14ac:dyDescent="0.35">
      <c r="B155" s="356">
        <v>47</v>
      </c>
      <c r="C155" s="632">
        <v>9939</v>
      </c>
      <c r="D155" s="51">
        <v>1914</v>
      </c>
      <c r="E155" s="51">
        <v>11853</v>
      </c>
    </row>
    <row r="156" spans="2:5" x14ac:dyDescent="0.35">
      <c r="B156" s="356">
        <v>48</v>
      </c>
      <c r="C156" s="697">
        <v>8544</v>
      </c>
      <c r="D156" s="50">
        <v>2378</v>
      </c>
      <c r="E156" s="50">
        <v>10922</v>
      </c>
    </row>
    <row r="157" spans="2:5" x14ac:dyDescent="0.35">
      <c r="B157" s="356">
        <v>49</v>
      </c>
      <c r="C157" s="632">
        <v>8762</v>
      </c>
      <c r="D157" s="51">
        <v>1891</v>
      </c>
      <c r="E157" s="51">
        <v>10653</v>
      </c>
    </row>
    <row r="158" spans="2:5" x14ac:dyDescent="0.35">
      <c r="B158" s="356">
        <v>50</v>
      </c>
      <c r="C158" s="697">
        <v>8921</v>
      </c>
      <c r="D158" s="50">
        <v>2554</v>
      </c>
      <c r="E158" s="50">
        <v>11475</v>
      </c>
    </row>
    <row r="159" spans="2:5" x14ac:dyDescent="0.35">
      <c r="B159" s="356">
        <v>51</v>
      </c>
      <c r="C159" s="632">
        <v>7572</v>
      </c>
      <c r="D159" s="51">
        <v>2426</v>
      </c>
      <c r="E159" s="51">
        <v>9998</v>
      </c>
    </row>
    <row r="160" spans="2:5" x14ac:dyDescent="0.35">
      <c r="B160" s="356">
        <v>52</v>
      </c>
      <c r="C160" s="697">
        <v>8167</v>
      </c>
      <c r="D160" s="50">
        <v>1695</v>
      </c>
      <c r="E160" s="50">
        <v>9862</v>
      </c>
    </row>
    <row r="161" spans="2:5" x14ac:dyDescent="0.35">
      <c r="B161" s="356">
        <v>53</v>
      </c>
      <c r="C161" s="632">
        <v>9932</v>
      </c>
      <c r="D161" s="51">
        <v>2141</v>
      </c>
      <c r="E161" s="51">
        <v>12073</v>
      </c>
    </row>
    <row r="162" spans="2:5" x14ac:dyDescent="0.35">
      <c r="B162" s="356">
        <v>54</v>
      </c>
      <c r="C162" s="697">
        <v>8220</v>
      </c>
      <c r="D162" s="50">
        <v>2216</v>
      </c>
      <c r="E162" s="50">
        <v>10436</v>
      </c>
    </row>
    <row r="163" spans="2:5" x14ac:dyDescent="0.35">
      <c r="B163" s="356">
        <v>55</v>
      </c>
      <c r="C163" s="632">
        <v>9121</v>
      </c>
      <c r="D163" s="51">
        <v>2074</v>
      </c>
      <c r="E163" s="51">
        <v>11195</v>
      </c>
    </row>
    <row r="164" spans="2:5" x14ac:dyDescent="0.35">
      <c r="B164" s="356">
        <v>56</v>
      </c>
      <c r="C164" s="697">
        <v>7535</v>
      </c>
      <c r="D164" s="50">
        <v>1905</v>
      </c>
      <c r="E164" s="50">
        <v>9440</v>
      </c>
    </row>
    <row r="165" spans="2:5" x14ac:dyDescent="0.35">
      <c r="B165" s="356">
        <v>57</v>
      </c>
      <c r="C165" s="632">
        <v>6477</v>
      </c>
      <c r="D165" s="51">
        <v>1913</v>
      </c>
      <c r="E165" s="51">
        <v>8390</v>
      </c>
    </row>
    <row r="166" spans="2:5" x14ac:dyDescent="0.35">
      <c r="B166" s="356">
        <v>58</v>
      </c>
      <c r="C166" s="697">
        <v>6509</v>
      </c>
      <c r="D166" s="50">
        <v>2038</v>
      </c>
      <c r="E166" s="50">
        <v>8547</v>
      </c>
    </row>
    <row r="167" spans="2:5" x14ac:dyDescent="0.35">
      <c r="B167" s="356">
        <v>59</v>
      </c>
      <c r="C167" s="632">
        <v>6293</v>
      </c>
      <c r="D167" s="51">
        <v>2097</v>
      </c>
      <c r="E167" s="51">
        <v>8390</v>
      </c>
    </row>
    <row r="168" spans="2:5" x14ac:dyDescent="0.35">
      <c r="B168" s="356">
        <v>60</v>
      </c>
      <c r="C168" s="697">
        <v>5598</v>
      </c>
      <c r="D168" s="50">
        <v>1874</v>
      </c>
      <c r="E168" s="50">
        <v>7472</v>
      </c>
    </row>
    <row r="169" spans="2:5" x14ac:dyDescent="0.35">
      <c r="B169" s="356">
        <v>61</v>
      </c>
      <c r="C169" s="632">
        <v>5636</v>
      </c>
      <c r="D169" s="51">
        <v>1652</v>
      </c>
      <c r="E169" s="51">
        <v>7288</v>
      </c>
    </row>
    <row r="170" spans="2:5" x14ac:dyDescent="0.35">
      <c r="B170" s="356">
        <v>62</v>
      </c>
      <c r="C170" s="697">
        <v>2434</v>
      </c>
      <c r="D170" s="50">
        <v>1606</v>
      </c>
      <c r="E170" s="50">
        <v>4040</v>
      </c>
    </row>
    <row r="171" spans="2:5" x14ac:dyDescent="0.35">
      <c r="B171" s="356">
        <v>63</v>
      </c>
      <c r="C171" s="632">
        <v>1346</v>
      </c>
      <c r="D171" s="51">
        <v>724</v>
      </c>
      <c r="E171" s="51">
        <v>2070</v>
      </c>
    </row>
    <row r="172" spans="2:5" x14ac:dyDescent="0.35">
      <c r="B172" s="356">
        <v>64</v>
      </c>
      <c r="C172" s="697">
        <v>1074</v>
      </c>
      <c r="D172" s="50">
        <v>730</v>
      </c>
      <c r="E172" s="50">
        <v>1804</v>
      </c>
    </row>
    <row r="173" spans="2:5" x14ac:dyDescent="0.35">
      <c r="B173" s="356">
        <v>65</v>
      </c>
      <c r="C173" s="632">
        <v>354</v>
      </c>
      <c r="D173" s="51">
        <v>385</v>
      </c>
      <c r="E173" s="51">
        <v>739</v>
      </c>
    </row>
    <row r="174" spans="2:5" x14ac:dyDescent="0.35">
      <c r="B174" s="356">
        <v>66</v>
      </c>
      <c r="C174" s="697">
        <v>333</v>
      </c>
      <c r="D174" s="50">
        <v>4</v>
      </c>
      <c r="E174" s="50">
        <v>337</v>
      </c>
    </row>
    <row r="175" spans="2:5" x14ac:dyDescent="0.35">
      <c r="B175" s="356">
        <v>67</v>
      </c>
      <c r="C175" s="632">
        <v>22</v>
      </c>
      <c r="D175" s="51"/>
      <c r="E175" s="51">
        <v>22</v>
      </c>
    </row>
    <row r="176" spans="2:5" x14ac:dyDescent="0.35">
      <c r="B176" s="356">
        <v>68</v>
      </c>
      <c r="C176" s="698">
        <v>14</v>
      </c>
      <c r="D176" s="308"/>
      <c r="E176" s="308">
        <v>14</v>
      </c>
    </row>
    <row r="177" spans="1:5" x14ac:dyDescent="0.35">
      <c r="B177" s="547" t="s">
        <v>75</v>
      </c>
      <c r="C177" s="699">
        <v>296028</v>
      </c>
      <c r="D177" s="34">
        <v>64362</v>
      </c>
      <c r="E177" s="700">
        <v>360390</v>
      </c>
    </row>
    <row r="178" spans="1:5" ht="13.5" customHeight="1" x14ac:dyDescent="0.35"/>
    <row r="179" spans="1:5" ht="13.5" customHeight="1" x14ac:dyDescent="0.35"/>
    <row r="180" spans="1:5" ht="13.5" customHeight="1" x14ac:dyDescent="0.35"/>
    <row r="181" spans="1:5" ht="13.5" customHeight="1" x14ac:dyDescent="0.35"/>
    <row r="182" spans="1:5" ht="13.5" customHeight="1" x14ac:dyDescent="0.35"/>
    <row r="183" spans="1:5" ht="13.5" customHeight="1" x14ac:dyDescent="0.35"/>
    <row r="184" spans="1:5" ht="13.5" customHeight="1" x14ac:dyDescent="0.35"/>
    <row r="185" spans="1:5" ht="13.5" customHeight="1" x14ac:dyDescent="0.35"/>
    <row r="186" spans="1:5" ht="19.5" customHeight="1" x14ac:dyDescent="0.4">
      <c r="A186" s="290" t="s">
        <v>712</v>
      </c>
    </row>
    <row r="187" spans="1:5" ht="18" customHeight="1" x14ac:dyDescent="0.35"/>
    <row r="188" spans="1:5" ht="15.5" x14ac:dyDescent="0.35">
      <c r="A188" s="208" t="s">
        <v>735</v>
      </c>
    </row>
    <row r="189" spans="1:5" ht="18" customHeight="1" x14ac:dyDescent="0.35">
      <c r="A189" s="175"/>
    </row>
    <row r="190" spans="1:5" x14ac:dyDescent="0.35">
      <c r="A190" s="16" t="s">
        <v>756</v>
      </c>
    </row>
    <row r="191" spans="1:5" ht="12.75" customHeight="1" x14ac:dyDescent="0.35"/>
    <row r="192" spans="1:5" x14ac:dyDescent="0.35">
      <c r="B192" s="63"/>
      <c r="C192" s="1230" t="s">
        <v>102</v>
      </c>
      <c r="D192" s="1230"/>
      <c r="E192" s="1230"/>
    </row>
    <row r="193" spans="1:5" x14ac:dyDescent="0.35">
      <c r="A193" s="209"/>
      <c r="B193" s="701" t="s">
        <v>103</v>
      </c>
      <c r="C193" s="548" t="s">
        <v>73</v>
      </c>
      <c r="D193" s="548" t="s">
        <v>74</v>
      </c>
      <c r="E193" s="548" t="s">
        <v>94</v>
      </c>
    </row>
    <row r="194" spans="1:5" x14ac:dyDescent="0.35">
      <c r="B194" s="701">
        <v>20</v>
      </c>
      <c r="C194" s="694">
        <v>15</v>
      </c>
      <c r="D194" s="695"/>
      <c r="E194" s="556">
        <v>15</v>
      </c>
    </row>
    <row r="195" spans="1:5" x14ac:dyDescent="0.35">
      <c r="B195" s="701">
        <v>22</v>
      </c>
      <c r="C195" s="411">
        <v>31</v>
      </c>
      <c r="D195" s="30"/>
      <c r="E195" s="30">
        <v>31</v>
      </c>
    </row>
    <row r="196" spans="1:5" x14ac:dyDescent="0.35">
      <c r="B196" s="701">
        <v>23</v>
      </c>
      <c r="C196" s="413">
        <v>15</v>
      </c>
      <c r="D196" s="29"/>
      <c r="E196" s="29">
        <v>15</v>
      </c>
    </row>
    <row r="197" spans="1:5" x14ac:dyDescent="0.35">
      <c r="B197" s="701">
        <v>24</v>
      </c>
      <c r="C197" s="411">
        <v>177</v>
      </c>
      <c r="D197" s="30"/>
      <c r="E197" s="30">
        <v>177</v>
      </c>
    </row>
    <row r="198" spans="1:5" x14ac:dyDescent="0.35">
      <c r="B198" s="701">
        <v>25</v>
      </c>
      <c r="C198" s="413">
        <v>200</v>
      </c>
      <c r="D198" s="29">
        <v>23</v>
      </c>
      <c r="E198" s="29">
        <v>223</v>
      </c>
    </row>
    <row r="199" spans="1:5" x14ac:dyDescent="0.35">
      <c r="B199" s="701">
        <v>26</v>
      </c>
      <c r="C199" s="632">
        <v>152</v>
      </c>
      <c r="D199" s="51">
        <v>73</v>
      </c>
      <c r="E199" s="51">
        <v>225</v>
      </c>
    </row>
    <row r="200" spans="1:5" x14ac:dyDescent="0.35">
      <c r="B200" s="701">
        <v>27</v>
      </c>
      <c r="C200" s="697">
        <v>148</v>
      </c>
      <c r="D200" s="50">
        <v>15</v>
      </c>
      <c r="E200" s="50">
        <v>163</v>
      </c>
    </row>
    <row r="201" spans="1:5" x14ac:dyDescent="0.35">
      <c r="B201" s="701">
        <v>28</v>
      </c>
      <c r="C201" s="632">
        <v>14</v>
      </c>
      <c r="D201" s="51">
        <v>2</v>
      </c>
      <c r="E201" s="51">
        <v>16</v>
      </c>
    </row>
    <row r="202" spans="1:5" x14ac:dyDescent="0.35">
      <c r="B202" s="701">
        <v>29</v>
      </c>
      <c r="C202" s="697">
        <v>29</v>
      </c>
      <c r="D202" s="50">
        <v>24</v>
      </c>
      <c r="E202" s="50">
        <v>53</v>
      </c>
    </row>
    <row r="203" spans="1:5" x14ac:dyDescent="0.35">
      <c r="B203" s="701">
        <v>30</v>
      </c>
      <c r="C203" s="632">
        <v>331</v>
      </c>
      <c r="D203" s="51">
        <v>3</v>
      </c>
      <c r="E203" s="51">
        <v>334</v>
      </c>
    </row>
    <row r="204" spans="1:5" x14ac:dyDescent="0.35">
      <c r="B204" s="701">
        <v>31</v>
      </c>
      <c r="C204" s="697">
        <v>284</v>
      </c>
      <c r="D204" s="50">
        <v>6</v>
      </c>
      <c r="E204" s="50">
        <v>290</v>
      </c>
    </row>
    <row r="205" spans="1:5" x14ac:dyDescent="0.35">
      <c r="B205" s="701">
        <v>32</v>
      </c>
      <c r="C205" s="632">
        <v>177</v>
      </c>
      <c r="D205" s="51">
        <v>2</v>
      </c>
      <c r="E205" s="51">
        <v>179</v>
      </c>
    </row>
    <row r="206" spans="1:5" x14ac:dyDescent="0.35">
      <c r="B206" s="701">
        <v>33</v>
      </c>
      <c r="C206" s="697">
        <v>83</v>
      </c>
      <c r="D206" s="50"/>
      <c r="E206" s="50">
        <v>83</v>
      </c>
    </row>
    <row r="207" spans="1:5" x14ac:dyDescent="0.35">
      <c r="B207" s="701">
        <v>34</v>
      </c>
      <c r="C207" s="632">
        <v>272</v>
      </c>
      <c r="D207" s="51">
        <v>2</v>
      </c>
      <c r="E207" s="51">
        <v>274</v>
      </c>
    </row>
    <row r="208" spans="1:5" x14ac:dyDescent="0.35">
      <c r="B208" s="701">
        <v>35</v>
      </c>
      <c r="C208" s="697">
        <v>139</v>
      </c>
      <c r="D208" s="50">
        <v>11</v>
      </c>
      <c r="E208" s="50">
        <v>150</v>
      </c>
    </row>
    <row r="209" spans="2:5" x14ac:dyDescent="0.35">
      <c r="B209" s="701">
        <v>36</v>
      </c>
      <c r="C209" s="632">
        <v>77</v>
      </c>
      <c r="D209" s="51">
        <v>336</v>
      </c>
      <c r="E209" s="51">
        <v>413</v>
      </c>
    </row>
    <row r="210" spans="2:5" x14ac:dyDescent="0.35">
      <c r="B210" s="701">
        <v>37</v>
      </c>
      <c r="C210" s="697">
        <v>138</v>
      </c>
      <c r="D210" s="50">
        <v>400</v>
      </c>
      <c r="E210" s="50">
        <v>538</v>
      </c>
    </row>
    <row r="211" spans="2:5" x14ac:dyDescent="0.35">
      <c r="B211" s="701">
        <v>38</v>
      </c>
      <c r="C211" s="632">
        <v>207</v>
      </c>
      <c r="D211" s="51">
        <v>83</v>
      </c>
      <c r="E211" s="51">
        <v>290</v>
      </c>
    </row>
    <row r="212" spans="2:5" x14ac:dyDescent="0.35">
      <c r="B212" s="701">
        <v>39</v>
      </c>
      <c r="C212" s="697">
        <v>506</v>
      </c>
      <c r="D212" s="50">
        <v>23</v>
      </c>
      <c r="E212" s="50">
        <v>529</v>
      </c>
    </row>
    <row r="213" spans="2:5" x14ac:dyDescent="0.35">
      <c r="B213" s="701">
        <v>40</v>
      </c>
      <c r="C213" s="632">
        <v>570</v>
      </c>
      <c r="D213" s="51"/>
      <c r="E213" s="51">
        <v>570</v>
      </c>
    </row>
    <row r="214" spans="2:5" x14ac:dyDescent="0.35">
      <c r="B214" s="701">
        <v>41</v>
      </c>
      <c r="C214" s="697">
        <v>850</v>
      </c>
      <c r="D214" s="50">
        <v>47</v>
      </c>
      <c r="E214" s="50">
        <v>897</v>
      </c>
    </row>
    <row r="215" spans="2:5" x14ac:dyDescent="0.35">
      <c r="B215" s="701">
        <v>42</v>
      </c>
      <c r="C215" s="632">
        <v>540</v>
      </c>
      <c r="D215" s="51">
        <v>287</v>
      </c>
      <c r="E215" s="51">
        <v>827</v>
      </c>
    </row>
    <row r="216" spans="2:5" x14ac:dyDescent="0.35">
      <c r="B216" s="701">
        <v>43</v>
      </c>
      <c r="C216" s="697">
        <v>1123</v>
      </c>
      <c r="D216" s="50">
        <v>115</v>
      </c>
      <c r="E216" s="50">
        <v>1238</v>
      </c>
    </row>
    <row r="217" spans="2:5" x14ac:dyDescent="0.35">
      <c r="B217" s="701">
        <v>44</v>
      </c>
      <c r="C217" s="632">
        <v>963</v>
      </c>
      <c r="D217" s="51">
        <v>69</v>
      </c>
      <c r="E217" s="51">
        <v>1032</v>
      </c>
    </row>
    <row r="218" spans="2:5" x14ac:dyDescent="0.35">
      <c r="B218" s="701">
        <v>45</v>
      </c>
      <c r="C218" s="697">
        <v>254</v>
      </c>
      <c r="D218" s="50">
        <v>239</v>
      </c>
      <c r="E218" s="50">
        <v>493</v>
      </c>
    </row>
    <row r="219" spans="2:5" x14ac:dyDescent="0.35">
      <c r="B219" s="701">
        <v>46</v>
      </c>
      <c r="C219" s="632">
        <v>423</v>
      </c>
      <c r="D219" s="51">
        <v>49</v>
      </c>
      <c r="E219" s="51">
        <v>472</v>
      </c>
    </row>
    <row r="220" spans="2:5" x14ac:dyDescent="0.35">
      <c r="B220" s="701">
        <v>47</v>
      </c>
      <c r="C220" s="697">
        <v>622</v>
      </c>
      <c r="D220" s="50">
        <v>74</v>
      </c>
      <c r="E220" s="50">
        <v>696</v>
      </c>
    </row>
    <row r="221" spans="2:5" x14ac:dyDescent="0.35">
      <c r="B221" s="701">
        <v>48</v>
      </c>
      <c r="C221" s="632">
        <v>419</v>
      </c>
      <c r="D221" s="51">
        <v>71</v>
      </c>
      <c r="E221" s="51">
        <v>490</v>
      </c>
    </row>
    <row r="222" spans="2:5" x14ac:dyDescent="0.35">
      <c r="B222" s="701">
        <v>49</v>
      </c>
      <c r="C222" s="697">
        <v>376</v>
      </c>
      <c r="D222" s="50">
        <v>208</v>
      </c>
      <c r="E222" s="50">
        <v>584</v>
      </c>
    </row>
    <row r="223" spans="2:5" x14ac:dyDescent="0.35">
      <c r="B223" s="701">
        <v>50</v>
      </c>
      <c r="C223" s="632">
        <v>843</v>
      </c>
      <c r="D223" s="51">
        <v>70</v>
      </c>
      <c r="E223" s="51">
        <v>913</v>
      </c>
    </row>
    <row r="224" spans="2:5" x14ac:dyDescent="0.35">
      <c r="B224" s="701">
        <v>51</v>
      </c>
      <c r="C224" s="697">
        <v>674</v>
      </c>
      <c r="D224" s="50">
        <v>112</v>
      </c>
      <c r="E224" s="50">
        <v>786</v>
      </c>
    </row>
    <row r="225" spans="2:5" x14ac:dyDescent="0.35">
      <c r="B225" s="701">
        <v>52</v>
      </c>
      <c r="C225" s="632">
        <v>579</v>
      </c>
      <c r="D225" s="51">
        <v>447</v>
      </c>
      <c r="E225" s="51">
        <v>1026</v>
      </c>
    </row>
    <row r="226" spans="2:5" x14ac:dyDescent="0.35">
      <c r="B226" s="701">
        <v>53</v>
      </c>
      <c r="C226" s="697">
        <v>212</v>
      </c>
      <c r="D226" s="50">
        <v>93</v>
      </c>
      <c r="E226" s="50">
        <v>305</v>
      </c>
    </row>
    <row r="227" spans="2:5" x14ac:dyDescent="0.35">
      <c r="B227" s="701">
        <v>54</v>
      </c>
      <c r="C227" s="632">
        <v>800</v>
      </c>
      <c r="D227" s="51">
        <v>229</v>
      </c>
      <c r="E227" s="51">
        <v>1029</v>
      </c>
    </row>
    <row r="228" spans="2:5" x14ac:dyDescent="0.35">
      <c r="B228" s="701">
        <v>55</v>
      </c>
      <c r="C228" s="697">
        <v>1172</v>
      </c>
      <c r="D228" s="50">
        <v>266</v>
      </c>
      <c r="E228" s="50">
        <v>1438</v>
      </c>
    </row>
    <row r="229" spans="2:5" x14ac:dyDescent="0.35">
      <c r="B229" s="701">
        <v>56</v>
      </c>
      <c r="C229" s="632">
        <v>584</v>
      </c>
      <c r="D229" s="51">
        <v>13</v>
      </c>
      <c r="E229" s="51">
        <v>597</v>
      </c>
    </row>
    <row r="230" spans="2:5" x14ac:dyDescent="0.35">
      <c r="B230" s="701">
        <v>57</v>
      </c>
      <c r="C230" s="697">
        <v>801</v>
      </c>
      <c r="D230" s="50">
        <v>444</v>
      </c>
      <c r="E230" s="50">
        <v>1245</v>
      </c>
    </row>
    <row r="231" spans="2:5" x14ac:dyDescent="0.35">
      <c r="B231" s="701">
        <v>58</v>
      </c>
      <c r="C231" s="632">
        <v>479</v>
      </c>
      <c r="D231" s="51">
        <v>510</v>
      </c>
      <c r="E231" s="51">
        <v>989</v>
      </c>
    </row>
    <row r="232" spans="2:5" x14ac:dyDescent="0.35">
      <c r="B232" s="701">
        <v>59</v>
      </c>
      <c r="C232" s="697">
        <v>462</v>
      </c>
      <c r="D232" s="50">
        <v>46</v>
      </c>
      <c r="E232" s="50">
        <v>508</v>
      </c>
    </row>
    <row r="233" spans="2:5" x14ac:dyDescent="0.35">
      <c r="B233" s="701">
        <v>60</v>
      </c>
      <c r="C233" s="632">
        <v>471</v>
      </c>
      <c r="D233" s="51">
        <v>39</v>
      </c>
      <c r="E233" s="51">
        <v>510</v>
      </c>
    </row>
    <row r="234" spans="2:5" x14ac:dyDescent="0.35">
      <c r="B234" s="701">
        <v>61</v>
      </c>
      <c r="C234" s="697">
        <v>607</v>
      </c>
      <c r="D234" s="50">
        <v>47</v>
      </c>
      <c r="E234" s="50">
        <v>654</v>
      </c>
    </row>
    <row r="235" spans="2:5" x14ac:dyDescent="0.35">
      <c r="B235" s="701">
        <v>62</v>
      </c>
      <c r="C235" s="632">
        <v>758</v>
      </c>
      <c r="D235" s="51"/>
      <c r="E235" s="51">
        <v>758</v>
      </c>
    </row>
    <row r="236" spans="2:5" x14ac:dyDescent="0.35">
      <c r="B236" s="701">
        <v>63</v>
      </c>
      <c r="C236" s="697">
        <v>118</v>
      </c>
      <c r="D236" s="50">
        <v>88</v>
      </c>
      <c r="E236" s="50">
        <v>206</v>
      </c>
    </row>
    <row r="237" spans="2:5" x14ac:dyDescent="0.35">
      <c r="B237" s="701">
        <v>64</v>
      </c>
      <c r="C237" s="697">
        <v>117</v>
      </c>
      <c r="D237" s="50"/>
      <c r="E237" s="50">
        <v>117</v>
      </c>
    </row>
    <row r="238" spans="2:5" x14ac:dyDescent="0.35">
      <c r="B238" s="701">
        <v>65</v>
      </c>
      <c r="C238" s="697"/>
      <c r="D238" s="50"/>
      <c r="E238" s="50">
        <v>0</v>
      </c>
    </row>
    <row r="239" spans="2:5" x14ac:dyDescent="0.35">
      <c r="B239" s="701">
        <v>66</v>
      </c>
      <c r="C239" s="702">
        <v>258</v>
      </c>
      <c r="D239" s="309"/>
      <c r="E239" s="636">
        <v>258</v>
      </c>
    </row>
    <row r="240" spans="2:5" x14ac:dyDescent="0.35">
      <c r="B240" s="547" t="s">
        <v>75</v>
      </c>
      <c r="C240" s="699">
        <v>18070</v>
      </c>
      <c r="D240" s="34">
        <v>4566</v>
      </c>
      <c r="E240" s="703">
        <v>22636</v>
      </c>
    </row>
    <row r="254" spans="1:1" ht="20" x14ac:dyDescent="0.4">
      <c r="A254" s="290" t="s">
        <v>712</v>
      </c>
    </row>
    <row r="256" spans="1:1" ht="15.5" x14ac:dyDescent="0.35">
      <c r="A256" s="208" t="s">
        <v>1058</v>
      </c>
    </row>
  </sheetData>
  <mergeCells count="41">
    <mergeCell ref="H104:H105"/>
    <mergeCell ref="C124:E124"/>
    <mergeCell ref="C192:E192"/>
    <mergeCell ref="B94:C94"/>
    <mergeCell ref="D94:D95"/>
    <mergeCell ref="E94:E95"/>
    <mergeCell ref="F94:G94"/>
    <mergeCell ref="H94:H95"/>
    <mergeCell ref="A115:H115"/>
    <mergeCell ref="A104:A105"/>
    <mergeCell ref="B104:C104"/>
    <mergeCell ref="D104:D105"/>
    <mergeCell ref="E104:E105"/>
    <mergeCell ref="F104:G104"/>
    <mergeCell ref="B74:C74"/>
    <mergeCell ref="D74:D75"/>
    <mergeCell ref="E74:E75"/>
    <mergeCell ref="F74:G74"/>
    <mergeCell ref="H74:H75"/>
    <mergeCell ref="B84:C84"/>
    <mergeCell ref="D84:D85"/>
    <mergeCell ref="E84:E85"/>
    <mergeCell ref="F84:G84"/>
    <mergeCell ref="H84:H85"/>
    <mergeCell ref="B32:C32"/>
    <mergeCell ref="D32:E32"/>
    <mergeCell ref="F32:H32"/>
    <mergeCell ref="B59:C59"/>
    <mergeCell ref="D59:D60"/>
    <mergeCell ref="E59:E60"/>
    <mergeCell ref="F59:G59"/>
    <mergeCell ref="H59:H60"/>
    <mergeCell ref="A50:F50"/>
    <mergeCell ref="A51:H51"/>
    <mergeCell ref="B9:C9"/>
    <mergeCell ref="D9:E9"/>
    <mergeCell ref="F9:H9"/>
    <mergeCell ref="A20:A21"/>
    <mergeCell ref="B20:C20"/>
    <mergeCell ref="D20:E20"/>
    <mergeCell ref="F20:H20"/>
  </mergeCells>
  <hyperlinks>
    <hyperlink ref="A3" location="Sommaire!A1" display="Retour au sommaire" xr:uid="{00000000-0004-0000-1A00-000000000000}"/>
    <hyperlink ref="C3" location="'Sources et champs'!A1" display="Source et champs" xr:uid="{00000000-0004-0000-1A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4" manualBreakCount="4">
    <brk id="67" max="7" man="1"/>
    <brk id="117" max="7" man="1"/>
    <brk id="185" max="7" man="1"/>
    <brk id="253"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dimension ref="A1:J319"/>
  <sheetViews>
    <sheetView showGridLines="0" zoomScaleNormal="100" zoomScaleSheetLayoutView="98" workbookViewId="0">
      <selection activeCell="C2" sqref="C2"/>
    </sheetView>
  </sheetViews>
  <sheetFormatPr baseColWidth="10" defaultRowHeight="14.5" x14ac:dyDescent="0.35"/>
  <cols>
    <col min="1" max="1" width="3" customWidth="1"/>
    <col min="2" max="2" width="30.1796875" customWidth="1"/>
    <col min="3" max="3" width="12.1796875" customWidth="1"/>
    <col min="4" max="4" width="12.54296875" customWidth="1"/>
    <col min="7" max="7" width="13.1796875" customWidth="1"/>
    <col min="10" max="10" width="11.54296875" customWidth="1"/>
  </cols>
  <sheetData>
    <row r="1" spans="1:9" ht="20" x14ac:dyDescent="0.4">
      <c r="B1" s="290" t="s">
        <v>712</v>
      </c>
    </row>
    <row r="2" spans="1:9" ht="12.75" customHeight="1" x14ac:dyDescent="0.35">
      <c r="B2" s="3" t="s">
        <v>11</v>
      </c>
      <c r="C2" s="3" t="s">
        <v>1268</v>
      </c>
    </row>
    <row r="3" spans="1:9" ht="15.5" x14ac:dyDescent="0.35">
      <c r="B3" s="208" t="s">
        <v>737</v>
      </c>
    </row>
    <row r="4" spans="1:9" ht="12" customHeight="1" x14ac:dyDescent="0.35"/>
    <row r="5" spans="1:9" ht="12" customHeight="1" x14ac:dyDescent="0.35"/>
    <row r="6" spans="1:9" x14ac:dyDescent="0.35">
      <c r="A6" s="220"/>
      <c r="B6" s="175" t="s">
        <v>740</v>
      </c>
    </row>
    <row r="7" spans="1:9" ht="12.75" customHeight="1" x14ac:dyDescent="0.35">
      <c r="A7" s="28"/>
    </row>
    <row r="8" spans="1:9" ht="12.75" customHeight="1" x14ac:dyDescent="0.35"/>
    <row r="9" spans="1:9" x14ac:dyDescent="0.35">
      <c r="B9" s="16" t="s">
        <v>136</v>
      </c>
      <c r="C9" s="1150" t="s">
        <v>128</v>
      </c>
      <c r="D9" s="1150"/>
      <c r="E9" s="1150"/>
      <c r="F9" s="1150" t="s">
        <v>611</v>
      </c>
      <c r="G9" s="1150"/>
      <c r="H9" s="1150"/>
      <c r="I9" s="63"/>
    </row>
    <row r="10" spans="1:9" ht="21" customHeight="1" x14ac:dyDescent="0.35">
      <c r="C10" s="544" t="s">
        <v>70</v>
      </c>
      <c r="D10" s="544" t="s">
        <v>130</v>
      </c>
      <c r="E10" s="544" t="s">
        <v>131</v>
      </c>
      <c r="F10" s="544" t="s">
        <v>132</v>
      </c>
      <c r="G10" s="544" t="s">
        <v>130</v>
      </c>
      <c r="H10" s="544" t="s">
        <v>131</v>
      </c>
      <c r="I10" s="63"/>
    </row>
    <row r="11" spans="1:9" ht="17.25" customHeight="1" x14ac:dyDescent="0.35">
      <c r="B11" s="321" t="s">
        <v>111</v>
      </c>
      <c r="C11" s="49">
        <v>1255</v>
      </c>
      <c r="D11" s="704">
        <v>445</v>
      </c>
      <c r="E11" s="704">
        <v>1700</v>
      </c>
      <c r="F11" s="704">
        <v>117495</v>
      </c>
      <c r="G11" s="704">
        <v>41365</v>
      </c>
      <c r="H11" s="704">
        <v>158860</v>
      </c>
    </row>
    <row r="12" spans="1:9" ht="27.75" customHeight="1" x14ac:dyDescent="0.35">
      <c r="B12" s="321" t="s">
        <v>116</v>
      </c>
      <c r="C12" s="222">
        <v>6</v>
      </c>
      <c r="D12" s="23">
        <v>1</v>
      </c>
      <c r="E12" s="23">
        <v>7</v>
      </c>
      <c r="F12" s="23">
        <v>111</v>
      </c>
      <c r="G12" s="23">
        <v>14</v>
      </c>
      <c r="H12" s="23">
        <v>125</v>
      </c>
    </row>
    <row r="13" spans="1:9" ht="28.5" customHeight="1" x14ac:dyDescent="0.35">
      <c r="B13" s="321" t="s">
        <v>119</v>
      </c>
      <c r="C13" s="223">
        <v>573</v>
      </c>
      <c r="D13" s="20">
        <v>195</v>
      </c>
      <c r="E13" s="20">
        <v>768</v>
      </c>
      <c r="F13" s="20">
        <v>6817</v>
      </c>
      <c r="G13" s="20">
        <v>2269</v>
      </c>
      <c r="H13" s="20">
        <v>9086</v>
      </c>
    </row>
    <row r="14" spans="1:9" x14ac:dyDescent="0.35">
      <c r="B14" s="321" t="s">
        <v>610</v>
      </c>
      <c r="C14" s="224">
        <f>SUM(C11:C13)</f>
        <v>1834</v>
      </c>
      <c r="D14" s="221">
        <f t="shared" ref="D14:H14" si="0">SUM(D11:D13)</f>
        <v>641</v>
      </c>
      <c r="E14" s="221">
        <f t="shared" si="0"/>
        <v>2475</v>
      </c>
      <c r="F14" s="221">
        <f t="shared" si="0"/>
        <v>124423</v>
      </c>
      <c r="G14" s="221">
        <f t="shared" si="0"/>
        <v>43648</v>
      </c>
      <c r="H14" s="221">
        <f t="shared" si="0"/>
        <v>168071</v>
      </c>
    </row>
    <row r="15" spans="1:9" ht="16.5" customHeight="1" x14ac:dyDescent="0.35">
      <c r="B15" s="321" t="s">
        <v>110</v>
      </c>
      <c r="C15" s="223">
        <v>5</v>
      </c>
      <c r="D15" s="20"/>
      <c r="E15" s="20">
        <v>5</v>
      </c>
      <c r="F15" s="20">
        <v>271</v>
      </c>
      <c r="G15" s="20"/>
      <c r="H15" s="20">
        <v>271</v>
      </c>
    </row>
    <row r="16" spans="1:9" x14ac:dyDescent="0.35">
      <c r="B16" s="546" t="s">
        <v>609</v>
      </c>
      <c r="C16" s="225">
        <v>1839</v>
      </c>
      <c r="D16" s="22">
        <v>641</v>
      </c>
      <c r="E16" s="22">
        <v>2480</v>
      </c>
      <c r="F16" s="22">
        <v>124694</v>
      </c>
      <c r="G16" s="22">
        <v>43648</v>
      </c>
      <c r="H16" s="22">
        <v>168342</v>
      </c>
    </row>
    <row r="17" spans="1:9" ht="19.5" customHeight="1" x14ac:dyDescent="0.35"/>
    <row r="18" spans="1:9" ht="18.75" customHeight="1" x14ac:dyDescent="0.35"/>
    <row r="19" spans="1:9" x14ac:dyDescent="0.35">
      <c r="B19" s="314" t="s">
        <v>134</v>
      </c>
      <c r="C19" s="1150" t="s">
        <v>128</v>
      </c>
      <c r="D19" s="1150"/>
      <c r="E19" s="1150"/>
      <c r="F19" s="1150" t="s">
        <v>129</v>
      </c>
      <c r="G19" s="1150"/>
      <c r="H19" s="1150"/>
    </row>
    <row r="20" spans="1:9" ht="24" customHeight="1" x14ac:dyDescent="0.35">
      <c r="B20" s="63"/>
      <c r="C20" s="544" t="s">
        <v>70</v>
      </c>
      <c r="D20" s="544" t="s">
        <v>130</v>
      </c>
      <c r="E20" s="544" t="s">
        <v>131</v>
      </c>
      <c r="F20" s="544" t="s">
        <v>132</v>
      </c>
      <c r="G20" s="544" t="s">
        <v>130</v>
      </c>
      <c r="H20" s="544" t="s">
        <v>131</v>
      </c>
      <c r="I20" s="63"/>
    </row>
    <row r="21" spans="1:9" ht="18" customHeight="1" x14ac:dyDescent="0.35">
      <c r="B21" s="321" t="s">
        <v>111</v>
      </c>
      <c r="C21" s="704">
        <v>1150</v>
      </c>
      <c r="D21" s="704">
        <v>251</v>
      </c>
      <c r="E21" s="704">
        <v>1401</v>
      </c>
      <c r="F21" s="704">
        <v>107071</v>
      </c>
      <c r="G21" s="704">
        <v>22708</v>
      </c>
      <c r="H21" s="704">
        <v>129779</v>
      </c>
    </row>
    <row r="22" spans="1:9" ht="26.25" customHeight="1" x14ac:dyDescent="0.35">
      <c r="B22" s="321" t="s">
        <v>116</v>
      </c>
      <c r="C22" s="222">
        <v>5</v>
      </c>
      <c r="D22" s="23"/>
      <c r="E22" s="23">
        <v>5</v>
      </c>
      <c r="F22" s="23">
        <v>58</v>
      </c>
      <c r="G22" s="23">
        <v>14</v>
      </c>
      <c r="H22" s="23">
        <v>72</v>
      </c>
    </row>
    <row r="23" spans="1:9" ht="26.25" customHeight="1" x14ac:dyDescent="0.35">
      <c r="A23" s="63"/>
      <c r="B23" s="321" t="s">
        <v>119</v>
      </c>
      <c r="C23" s="223">
        <v>535</v>
      </c>
      <c r="D23" s="20">
        <v>115</v>
      </c>
      <c r="E23" s="20">
        <v>650</v>
      </c>
      <c r="F23" s="20">
        <v>6335</v>
      </c>
      <c r="G23" s="20">
        <v>1339</v>
      </c>
      <c r="H23" s="20">
        <v>7674</v>
      </c>
    </row>
    <row r="24" spans="1:9" x14ac:dyDescent="0.35">
      <c r="A24" s="63"/>
      <c r="B24" s="321" t="s">
        <v>110</v>
      </c>
      <c r="C24" s="222">
        <v>5</v>
      </c>
      <c r="D24" s="23"/>
      <c r="E24" s="23">
        <v>5</v>
      </c>
      <c r="F24" s="23">
        <v>271</v>
      </c>
      <c r="G24" s="23"/>
      <c r="H24" s="23">
        <v>271</v>
      </c>
    </row>
    <row r="25" spans="1:9" ht="18" customHeight="1" x14ac:dyDescent="0.35">
      <c r="B25" s="63"/>
    </row>
    <row r="26" spans="1:9" x14ac:dyDescent="0.35">
      <c r="B26" s="77"/>
    </row>
    <row r="27" spans="1:9" ht="17.25" customHeight="1" x14ac:dyDescent="0.35"/>
    <row r="28" spans="1:9" x14ac:dyDescent="0.35">
      <c r="B28" s="314" t="s">
        <v>77</v>
      </c>
      <c r="C28" s="1150" t="s">
        <v>128</v>
      </c>
      <c r="D28" s="1150"/>
      <c r="E28" s="1150"/>
      <c r="F28" s="1150" t="s">
        <v>129</v>
      </c>
      <c r="G28" s="1150"/>
      <c r="H28" s="1150"/>
      <c r="I28" s="63"/>
    </row>
    <row r="29" spans="1:9" ht="24" customHeight="1" x14ac:dyDescent="0.35">
      <c r="C29" s="544" t="s">
        <v>70</v>
      </c>
      <c r="D29" s="544" t="s">
        <v>130</v>
      </c>
      <c r="E29" s="544" t="s">
        <v>131</v>
      </c>
      <c r="F29" s="544" t="s">
        <v>132</v>
      </c>
      <c r="G29" s="544" t="s">
        <v>130</v>
      </c>
      <c r="H29" s="544" t="s">
        <v>131</v>
      </c>
      <c r="I29" s="63"/>
    </row>
    <row r="30" spans="1:9" ht="19.5" customHeight="1" x14ac:dyDescent="0.35">
      <c r="B30" s="321" t="s">
        <v>111</v>
      </c>
      <c r="C30" s="704">
        <v>74</v>
      </c>
      <c r="D30" s="704">
        <v>22</v>
      </c>
      <c r="E30" s="704">
        <v>96</v>
      </c>
      <c r="F30" s="704">
        <v>7379</v>
      </c>
      <c r="G30" s="704">
        <v>2161</v>
      </c>
      <c r="H30" s="704">
        <v>9540</v>
      </c>
    </row>
    <row r="31" spans="1:9" ht="28.5" customHeight="1" x14ac:dyDescent="0.35">
      <c r="B31" s="321" t="s">
        <v>116</v>
      </c>
      <c r="C31" s="222"/>
      <c r="D31" s="23"/>
      <c r="E31" s="23">
        <v>0</v>
      </c>
      <c r="F31" s="23"/>
      <c r="G31" s="23"/>
      <c r="H31" s="23">
        <v>0</v>
      </c>
    </row>
    <row r="32" spans="1:9" ht="27.75" customHeight="1" x14ac:dyDescent="0.35">
      <c r="B32" s="321" t="s">
        <v>119</v>
      </c>
      <c r="C32" s="223">
        <v>27</v>
      </c>
      <c r="D32" s="20">
        <v>15</v>
      </c>
      <c r="E32" s="20">
        <v>42</v>
      </c>
      <c r="F32" s="20">
        <v>366</v>
      </c>
      <c r="G32" s="20">
        <v>162</v>
      </c>
      <c r="H32" s="20">
        <v>528</v>
      </c>
    </row>
    <row r="33" spans="1:9" x14ac:dyDescent="0.35">
      <c r="B33" s="63"/>
    </row>
    <row r="34" spans="1:9" ht="18" customHeight="1" x14ac:dyDescent="0.35">
      <c r="H34" s="63"/>
    </row>
    <row r="35" spans="1:9" ht="18" customHeight="1" x14ac:dyDescent="0.35">
      <c r="B35" s="314" t="s">
        <v>135</v>
      </c>
      <c r="C35" s="1150" t="s">
        <v>128</v>
      </c>
      <c r="D35" s="1150"/>
      <c r="E35" s="1150"/>
      <c r="F35" s="1150" t="s">
        <v>129</v>
      </c>
      <c r="G35" s="1150"/>
      <c r="H35" s="1150"/>
    </row>
    <row r="36" spans="1:9" ht="25.5" customHeight="1" x14ac:dyDescent="0.35">
      <c r="B36" s="63"/>
      <c r="C36" s="544" t="s">
        <v>70</v>
      </c>
      <c r="D36" s="544" t="s">
        <v>130</v>
      </c>
      <c r="E36" s="544" t="s">
        <v>131</v>
      </c>
      <c r="F36" s="544" t="s">
        <v>132</v>
      </c>
      <c r="G36" s="544" t="s">
        <v>130</v>
      </c>
      <c r="H36" s="544" t="s">
        <v>131</v>
      </c>
      <c r="I36" s="63"/>
    </row>
    <row r="37" spans="1:9" ht="24" customHeight="1" x14ac:dyDescent="0.35">
      <c r="B37" s="321" t="s">
        <v>111</v>
      </c>
      <c r="C37" s="704">
        <v>31</v>
      </c>
      <c r="D37" s="704">
        <v>172</v>
      </c>
      <c r="E37" s="704">
        <v>203</v>
      </c>
      <c r="F37" s="704">
        <v>1945</v>
      </c>
      <c r="G37" s="704">
        <v>10848</v>
      </c>
      <c r="H37" s="704">
        <v>12793</v>
      </c>
    </row>
    <row r="38" spans="1:9" ht="28.5" customHeight="1" x14ac:dyDescent="0.35">
      <c r="B38" s="321" t="s">
        <v>116</v>
      </c>
      <c r="C38" s="222">
        <v>1</v>
      </c>
      <c r="D38" s="23">
        <v>1</v>
      </c>
      <c r="E38" s="23">
        <v>2</v>
      </c>
      <c r="F38" s="23">
        <v>53</v>
      </c>
      <c r="G38" s="23">
        <v>14</v>
      </c>
      <c r="H38" s="23">
        <v>67</v>
      </c>
    </row>
    <row r="39" spans="1:9" ht="27.75" customHeight="1" x14ac:dyDescent="0.35">
      <c r="A39" s="63"/>
      <c r="B39" s="321" t="s">
        <v>119</v>
      </c>
      <c r="C39" s="223">
        <v>11</v>
      </c>
      <c r="D39" s="20">
        <v>65</v>
      </c>
      <c r="E39" s="20">
        <v>76</v>
      </c>
      <c r="F39" s="20">
        <v>116</v>
      </c>
      <c r="G39" s="20">
        <v>768</v>
      </c>
      <c r="H39" s="20">
        <v>884</v>
      </c>
    </row>
    <row r="42" spans="1:9" ht="17.25" customHeight="1" x14ac:dyDescent="0.4">
      <c r="B42" s="315" t="s">
        <v>712</v>
      </c>
    </row>
    <row r="43" spans="1:9" x14ac:dyDescent="0.35">
      <c r="B43" s="234"/>
    </row>
    <row r="44" spans="1:9" x14ac:dyDescent="0.35">
      <c r="B44" s="75" t="s">
        <v>739</v>
      </c>
    </row>
    <row r="45" spans="1:9" ht="12" customHeight="1" x14ac:dyDescent="0.35">
      <c r="B45" s="76"/>
    </row>
    <row r="46" spans="1:9" ht="27" customHeight="1" x14ac:dyDescent="0.35">
      <c r="B46" s="356" t="s">
        <v>137</v>
      </c>
      <c r="C46" s="705" t="s">
        <v>138</v>
      </c>
    </row>
    <row r="47" spans="1:9" x14ac:dyDescent="0.35">
      <c r="B47" s="356">
        <v>21</v>
      </c>
      <c r="C47" s="706">
        <v>60</v>
      </c>
    </row>
    <row r="48" spans="1:9" x14ac:dyDescent="0.35">
      <c r="B48" s="356">
        <v>22</v>
      </c>
      <c r="C48" s="697">
        <v>167</v>
      </c>
    </row>
    <row r="49" spans="2:3" x14ac:dyDescent="0.35">
      <c r="B49" s="356">
        <v>23</v>
      </c>
      <c r="C49" s="632">
        <v>821</v>
      </c>
    </row>
    <row r="50" spans="2:3" x14ac:dyDescent="0.35">
      <c r="B50" s="356">
        <v>24</v>
      </c>
      <c r="C50" s="697">
        <v>2859</v>
      </c>
    </row>
    <row r="51" spans="2:3" x14ac:dyDescent="0.35">
      <c r="B51" s="356">
        <v>25</v>
      </c>
      <c r="C51" s="632">
        <v>3739</v>
      </c>
    </row>
    <row r="52" spans="2:3" x14ac:dyDescent="0.35">
      <c r="B52" s="356">
        <v>26</v>
      </c>
      <c r="C52" s="697">
        <v>5315</v>
      </c>
    </row>
    <row r="53" spans="2:3" x14ac:dyDescent="0.35">
      <c r="B53" s="356">
        <v>27</v>
      </c>
      <c r="C53" s="632">
        <v>7602</v>
      </c>
    </row>
    <row r="54" spans="2:3" x14ac:dyDescent="0.35">
      <c r="B54" s="356">
        <v>28</v>
      </c>
      <c r="C54" s="697">
        <v>10709</v>
      </c>
    </row>
    <row r="55" spans="2:3" x14ac:dyDescent="0.35">
      <c r="B55" s="356">
        <v>29</v>
      </c>
      <c r="C55" s="632">
        <v>9799</v>
      </c>
    </row>
    <row r="56" spans="2:3" x14ac:dyDescent="0.35">
      <c r="B56" s="356">
        <v>30</v>
      </c>
      <c r="C56" s="697">
        <v>14279</v>
      </c>
    </row>
    <row r="57" spans="2:3" x14ac:dyDescent="0.35">
      <c r="B57" s="356">
        <v>31</v>
      </c>
      <c r="C57" s="632">
        <v>12808</v>
      </c>
    </row>
    <row r="58" spans="2:3" x14ac:dyDescent="0.35">
      <c r="B58" s="356">
        <v>32</v>
      </c>
      <c r="C58" s="697">
        <v>12805</v>
      </c>
    </row>
    <row r="59" spans="2:3" x14ac:dyDescent="0.35">
      <c r="B59" s="356">
        <v>33</v>
      </c>
      <c r="C59" s="632">
        <v>15073</v>
      </c>
    </row>
    <row r="60" spans="2:3" x14ac:dyDescent="0.35">
      <c r="B60" s="356">
        <v>34</v>
      </c>
      <c r="C60" s="697">
        <v>12484</v>
      </c>
    </row>
    <row r="61" spans="2:3" x14ac:dyDescent="0.35">
      <c r="B61" s="356">
        <v>35</v>
      </c>
      <c r="C61" s="632">
        <v>16118</v>
      </c>
    </row>
    <row r="62" spans="2:3" x14ac:dyDescent="0.35">
      <c r="B62" s="356">
        <v>36</v>
      </c>
      <c r="C62" s="697">
        <v>8904</v>
      </c>
    </row>
    <row r="63" spans="2:3" x14ac:dyDescent="0.35">
      <c r="B63" s="356">
        <v>37</v>
      </c>
      <c r="C63" s="632">
        <v>9870</v>
      </c>
    </row>
    <row r="64" spans="2:3" x14ac:dyDescent="0.35">
      <c r="B64" s="356">
        <v>38</v>
      </c>
      <c r="C64" s="697">
        <v>8425</v>
      </c>
    </row>
    <row r="65" spans="2:8" x14ac:dyDescent="0.35">
      <c r="B65" s="356">
        <v>39</v>
      </c>
      <c r="C65" s="632">
        <v>5277</v>
      </c>
    </row>
    <row r="66" spans="2:8" x14ac:dyDescent="0.35">
      <c r="B66" s="356">
        <v>40</v>
      </c>
      <c r="C66" s="632">
        <v>4857</v>
      </c>
    </row>
    <row r="67" spans="2:8" x14ac:dyDescent="0.35">
      <c r="B67" s="356">
        <v>41</v>
      </c>
      <c r="C67" s="697">
        <v>1864</v>
      </c>
    </row>
    <row r="68" spans="2:8" x14ac:dyDescent="0.35">
      <c r="B68" s="356">
        <v>42</v>
      </c>
      <c r="C68" s="632">
        <v>1941</v>
      </c>
    </row>
    <row r="69" spans="2:8" x14ac:dyDescent="0.35">
      <c r="B69" s="356">
        <v>43</v>
      </c>
      <c r="C69" s="697">
        <v>1080</v>
      </c>
    </row>
    <row r="70" spans="2:8" x14ac:dyDescent="0.35">
      <c r="B70" s="356">
        <v>44</v>
      </c>
      <c r="C70" s="632">
        <v>366</v>
      </c>
    </row>
    <row r="71" spans="2:8" x14ac:dyDescent="0.35">
      <c r="B71" s="356">
        <v>45</v>
      </c>
      <c r="C71" s="697">
        <v>103</v>
      </c>
    </row>
    <row r="72" spans="2:8" x14ac:dyDescent="0.35">
      <c r="B72" s="356">
        <v>46</v>
      </c>
      <c r="C72" s="632">
        <v>336</v>
      </c>
    </row>
    <row r="73" spans="2:8" x14ac:dyDescent="0.35">
      <c r="B73" s="356">
        <v>47</v>
      </c>
      <c r="C73" s="707">
        <v>410</v>
      </c>
    </row>
    <row r="74" spans="2:8" x14ac:dyDescent="0.35">
      <c r="B74" s="356" t="s">
        <v>139</v>
      </c>
      <c r="C74" s="708">
        <v>168071</v>
      </c>
    </row>
    <row r="78" spans="2:8" x14ac:dyDescent="0.35">
      <c r="B78" s="41" t="s">
        <v>1073</v>
      </c>
      <c r="C78" s="1150" t="s">
        <v>128</v>
      </c>
      <c r="D78" s="1150"/>
      <c r="E78" s="1150"/>
      <c r="F78" s="1150" t="s">
        <v>129</v>
      </c>
      <c r="G78" s="1150"/>
      <c r="H78" s="1150"/>
    </row>
    <row r="79" spans="2:8" ht="21" customHeight="1" x14ac:dyDescent="0.35">
      <c r="C79" s="544" t="s">
        <v>70</v>
      </c>
      <c r="D79" s="544" t="s">
        <v>130</v>
      </c>
      <c r="E79" s="544" t="s">
        <v>131</v>
      </c>
      <c r="F79" s="544" t="s">
        <v>132</v>
      </c>
      <c r="G79" s="544" t="s">
        <v>130</v>
      </c>
      <c r="H79" s="544" t="s">
        <v>131</v>
      </c>
    </row>
    <row r="80" spans="2:8" ht="24" x14ac:dyDescent="0.35">
      <c r="B80" s="321" t="s">
        <v>140</v>
      </c>
      <c r="C80" s="709">
        <v>270</v>
      </c>
      <c r="D80" s="710">
        <v>91</v>
      </c>
      <c r="E80" s="710">
        <v>361</v>
      </c>
      <c r="F80" s="710">
        <v>3001</v>
      </c>
      <c r="G80" s="710">
        <v>1017</v>
      </c>
      <c r="H80" s="711">
        <v>4018</v>
      </c>
    </row>
    <row r="81" spans="2:8" x14ac:dyDescent="0.35">
      <c r="B81" s="551" t="s">
        <v>141</v>
      </c>
      <c r="C81" s="712">
        <v>1</v>
      </c>
      <c r="D81" s="713"/>
      <c r="E81" s="713">
        <v>1</v>
      </c>
      <c r="F81" s="713">
        <v>3</v>
      </c>
      <c r="G81" s="713"/>
      <c r="H81" s="713">
        <v>3</v>
      </c>
    </row>
    <row r="82" spans="2:8" x14ac:dyDescent="0.35">
      <c r="B82" s="321" t="s">
        <v>142</v>
      </c>
      <c r="C82" s="679">
        <v>271</v>
      </c>
      <c r="D82" s="22">
        <v>91</v>
      </c>
      <c r="E82" s="22">
        <v>362</v>
      </c>
      <c r="F82" s="22">
        <v>3004</v>
      </c>
      <c r="G82" s="22">
        <v>1017</v>
      </c>
      <c r="H82" s="22">
        <v>4021</v>
      </c>
    </row>
    <row r="84" spans="2:8" ht="12.75" customHeight="1" x14ac:dyDescent="0.35"/>
    <row r="85" spans="2:8" x14ac:dyDescent="0.35">
      <c r="B85" s="314" t="s">
        <v>134</v>
      </c>
      <c r="C85" s="1150" t="s">
        <v>128</v>
      </c>
      <c r="D85" s="1150"/>
      <c r="E85" s="1150"/>
      <c r="F85" s="1150" t="s">
        <v>129</v>
      </c>
      <c r="G85" s="1150"/>
      <c r="H85" s="1150"/>
    </row>
    <row r="86" spans="2:8" ht="23.25" customHeight="1" x14ac:dyDescent="0.35">
      <c r="C86" s="544" t="s">
        <v>70</v>
      </c>
      <c r="D86" s="544" t="s">
        <v>130</v>
      </c>
      <c r="E86" s="544" t="s">
        <v>131</v>
      </c>
      <c r="F86" s="544" t="s">
        <v>132</v>
      </c>
      <c r="G86" s="544" t="s">
        <v>130</v>
      </c>
      <c r="H86" s="544" t="s">
        <v>131</v>
      </c>
    </row>
    <row r="87" spans="2:8" ht="24" x14ac:dyDescent="0.35">
      <c r="B87" s="321" t="s">
        <v>140</v>
      </c>
      <c r="C87" s="709">
        <v>253</v>
      </c>
      <c r="D87" s="710">
        <v>58</v>
      </c>
      <c r="E87" s="710">
        <v>311</v>
      </c>
      <c r="F87" s="710">
        <v>2811</v>
      </c>
      <c r="G87" s="710">
        <v>642</v>
      </c>
      <c r="H87" s="711">
        <v>3453</v>
      </c>
    </row>
    <row r="88" spans="2:8" x14ac:dyDescent="0.35">
      <c r="B88" s="551" t="s">
        <v>141</v>
      </c>
      <c r="C88" s="712"/>
      <c r="D88" s="713"/>
      <c r="E88" s="713">
        <v>0</v>
      </c>
      <c r="F88" s="713"/>
      <c r="G88" s="713"/>
      <c r="H88" s="713">
        <v>0</v>
      </c>
    </row>
    <row r="89" spans="2:8" x14ac:dyDescent="0.35">
      <c r="B89" s="321" t="s">
        <v>142</v>
      </c>
      <c r="C89" s="679">
        <v>253</v>
      </c>
      <c r="D89" s="22">
        <v>58</v>
      </c>
      <c r="E89" s="22">
        <v>311</v>
      </c>
      <c r="F89" s="22">
        <v>2811</v>
      </c>
      <c r="G89" s="22">
        <v>642</v>
      </c>
      <c r="H89" s="22">
        <v>3453</v>
      </c>
    </row>
    <row r="91" spans="2:8" ht="14.25" customHeight="1" x14ac:dyDescent="0.35"/>
    <row r="92" spans="2:8" x14ac:dyDescent="0.35">
      <c r="B92" s="314" t="s">
        <v>147</v>
      </c>
      <c r="C92" s="1150" t="s">
        <v>128</v>
      </c>
      <c r="D92" s="1150"/>
      <c r="E92" s="1150"/>
      <c r="F92" s="1150" t="s">
        <v>129</v>
      </c>
      <c r="G92" s="1150"/>
      <c r="H92" s="1150"/>
    </row>
    <row r="93" spans="2:8" ht="23.25" customHeight="1" x14ac:dyDescent="0.35">
      <c r="C93" s="544" t="s">
        <v>70</v>
      </c>
      <c r="D93" s="544" t="s">
        <v>130</v>
      </c>
      <c r="E93" s="544" t="s">
        <v>131</v>
      </c>
      <c r="F93" s="544" t="s">
        <v>132</v>
      </c>
      <c r="G93" s="544" t="s">
        <v>130</v>
      </c>
      <c r="H93" s="544" t="s">
        <v>131</v>
      </c>
    </row>
    <row r="94" spans="2:8" ht="24" x14ac:dyDescent="0.35">
      <c r="B94" s="321" t="s">
        <v>140</v>
      </c>
      <c r="C94" s="709">
        <v>17</v>
      </c>
      <c r="D94" s="710">
        <v>33</v>
      </c>
      <c r="E94" s="710">
        <v>50</v>
      </c>
      <c r="F94" s="710">
        <v>187</v>
      </c>
      <c r="G94" s="710">
        <v>378</v>
      </c>
      <c r="H94" s="711">
        <v>565</v>
      </c>
    </row>
    <row r="95" spans="2:8" x14ac:dyDescent="0.35">
      <c r="B95" s="551" t="s">
        <v>141</v>
      </c>
      <c r="C95" s="712">
        <v>1</v>
      </c>
      <c r="D95" s="713"/>
      <c r="E95" s="713">
        <v>1</v>
      </c>
      <c r="F95" s="713">
        <v>3</v>
      </c>
      <c r="G95" s="713"/>
      <c r="H95" s="713">
        <v>3</v>
      </c>
    </row>
    <row r="96" spans="2:8" x14ac:dyDescent="0.35">
      <c r="B96" s="321" t="s">
        <v>142</v>
      </c>
      <c r="C96" s="679">
        <v>18</v>
      </c>
      <c r="D96" s="22">
        <v>33</v>
      </c>
      <c r="E96" s="22">
        <v>51</v>
      </c>
      <c r="F96" s="22">
        <v>190</v>
      </c>
      <c r="G96" s="22">
        <v>378</v>
      </c>
      <c r="H96" s="22">
        <v>568</v>
      </c>
    </row>
    <row r="100" spans="2:9" ht="27.75" customHeight="1" x14ac:dyDescent="0.35">
      <c r="B100" s="1214" t="s">
        <v>757</v>
      </c>
      <c r="C100" s="1214"/>
      <c r="D100" s="1214"/>
      <c r="E100" s="1214"/>
      <c r="F100" s="1214"/>
      <c r="G100" s="1214"/>
      <c r="H100" s="1214"/>
      <c r="I100" s="1214"/>
    </row>
    <row r="101" spans="2:9" x14ac:dyDescent="0.35">
      <c r="B101" s="65"/>
    </row>
    <row r="102" spans="2:9" ht="20" x14ac:dyDescent="0.4">
      <c r="B102" s="315" t="s">
        <v>712</v>
      </c>
    </row>
    <row r="103" spans="2:9" ht="11.25" customHeight="1" x14ac:dyDescent="0.35"/>
    <row r="104" spans="2:9" ht="17.25" customHeight="1" x14ac:dyDescent="0.35">
      <c r="B104" s="42" t="s">
        <v>351</v>
      </c>
      <c r="D104" s="1240" t="s">
        <v>1110</v>
      </c>
      <c r="E104" s="1241"/>
      <c r="F104" s="1242"/>
    </row>
    <row r="105" spans="2:9" x14ac:dyDescent="0.35">
      <c r="B105" s="45" t="s">
        <v>612</v>
      </c>
      <c r="C105" s="356" t="s">
        <v>137</v>
      </c>
      <c r="D105" s="714" t="s">
        <v>144</v>
      </c>
      <c r="E105" s="714" t="s">
        <v>145</v>
      </c>
      <c r="F105" s="714" t="s">
        <v>146</v>
      </c>
    </row>
    <row r="106" spans="2:9" x14ac:dyDescent="0.35">
      <c r="C106" s="356">
        <v>23</v>
      </c>
      <c r="D106" s="715"/>
      <c r="E106" s="716">
        <v>10</v>
      </c>
      <c r="F106" s="716">
        <v>10</v>
      </c>
    </row>
    <row r="107" spans="2:9" x14ac:dyDescent="0.35">
      <c r="C107" s="356">
        <v>24</v>
      </c>
      <c r="D107" s="717"/>
      <c r="E107" s="30">
        <v>11</v>
      </c>
      <c r="F107" s="30">
        <v>11</v>
      </c>
    </row>
    <row r="108" spans="2:9" x14ac:dyDescent="0.35">
      <c r="C108" s="356">
        <v>25</v>
      </c>
      <c r="D108" s="589"/>
      <c r="E108" s="29">
        <v>36</v>
      </c>
      <c r="F108" s="29">
        <f>D108+E108</f>
        <v>36</v>
      </c>
    </row>
    <row r="109" spans="2:9" x14ac:dyDescent="0.35">
      <c r="C109" s="356">
        <v>26</v>
      </c>
      <c r="D109" s="589"/>
      <c r="E109" s="30">
        <v>55</v>
      </c>
      <c r="F109" s="30">
        <f t="shared" ref="F109:F137" si="1">D109+E109</f>
        <v>55</v>
      </c>
    </row>
    <row r="110" spans="2:9" x14ac:dyDescent="0.35">
      <c r="C110" s="356">
        <v>27</v>
      </c>
      <c r="D110" s="589"/>
      <c r="E110" s="29">
        <v>33</v>
      </c>
      <c r="F110" s="29">
        <f t="shared" si="1"/>
        <v>33</v>
      </c>
    </row>
    <row r="111" spans="2:9" x14ac:dyDescent="0.35">
      <c r="C111" s="356">
        <v>28</v>
      </c>
      <c r="D111" s="411">
        <v>11</v>
      </c>
      <c r="E111" s="30">
        <v>186</v>
      </c>
      <c r="F111" s="30">
        <f t="shared" si="1"/>
        <v>197</v>
      </c>
    </row>
    <row r="112" spans="2:9" x14ac:dyDescent="0.35">
      <c r="C112" s="356">
        <v>29</v>
      </c>
      <c r="D112" s="413"/>
      <c r="E112" s="29">
        <v>242</v>
      </c>
      <c r="F112" s="29">
        <f t="shared" si="1"/>
        <v>242</v>
      </c>
    </row>
    <row r="113" spans="3:6" x14ac:dyDescent="0.35">
      <c r="C113" s="356">
        <v>30</v>
      </c>
      <c r="D113" s="411"/>
      <c r="E113" s="30">
        <v>201</v>
      </c>
      <c r="F113" s="30">
        <f t="shared" si="1"/>
        <v>201</v>
      </c>
    </row>
    <row r="114" spans="3:6" x14ac:dyDescent="0.35">
      <c r="C114" s="356">
        <v>31</v>
      </c>
      <c r="D114" s="413"/>
      <c r="E114" s="29">
        <v>251</v>
      </c>
      <c r="F114" s="29">
        <f t="shared" si="1"/>
        <v>251</v>
      </c>
    </row>
    <row r="115" spans="3:6" x14ac:dyDescent="0.35">
      <c r="C115" s="356">
        <v>32</v>
      </c>
      <c r="D115" s="411"/>
      <c r="E115" s="30">
        <v>339</v>
      </c>
      <c r="F115" s="30">
        <f t="shared" si="1"/>
        <v>339</v>
      </c>
    </row>
    <row r="116" spans="3:6" x14ac:dyDescent="0.35">
      <c r="C116" s="356">
        <v>33</v>
      </c>
      <c r="D116" s="413"/>
      <c r="E116" s="29">
        <v>302</v>
      </c>
      <c r="F116" s="29">
        <f t="shared" si="1"/>
        <v>302</v>
      </c>
    </row>
    <row r="117" spans="3:6" x14ac:dyDescent="0.35">
      <c r="C117" s="356">
        <v>34</v>
      </c>
      <c r="D117" s="411"/>
      <c r="E117" s="30">
        <v>373</v>
      </c>
      <c r="F117" s="30">
        <f t="shared" si="1"/>
        <v>373</v>
      </c>
    </row>
    <row r="118" spans="3:6" x14ac:dyDescent="0.35">
      <c r="C118" s="356">
        <v>35</v>
      </c>
      <c r="D118" s="413"/>
      <c r="E118" s="29">
        <v>257</v>
      </c>
      <c r="F118" s="29">
        <f t="shared" si="1"/>
        <v>257</v>
      </c>
    </row>
    <row r="119" spans="3:6" x14ac:dyDescent="0.35">
      <c r="C119" s="356">
        <v>36</v>
      </c>
      <c r="D119" s="411"/>
      <c r="E119" s="30">
        <v>232</v>
      </c>
      <c r="F119" s="30">
        <f t="shared" si="1"/>
        <v>232</v>
      </c>
    </row>
    <row r="120" spans="3:6" x14ac:dyDescent="0.35">
      <c r="C120" s="356">
        <v>37</v>
      </c>
      <c r="D120" s="413">
        <v>11</v>
      </c>
      <c r="E120" s="29">
        <v>157</v>
      </c>
      <c r="F120" s="29">
        <f t="shared" si="1"/>
        <v>168</v>
      </c>
    </row>
    <row r="121" spans="3:6" x14ac:dyDescent="0.35">
      <c r="C121" s="356">
        <v>38</v>
      </c>
      <c r="D121" s="411"/>
      <c r="E121" s="30">
        <v>195</v>
      </c>
      <c r="F121" s="30">
        <f t="shared" si="1"/>
        <v>195</v>
      </c>
    </row>
    <row r="122" spans="3:6" x14ac:dyDescent="0.35">
      <c r="C122" s="356">
        <v>39</v>
      </c>
      <c r="D122" s="413"/>
      <c r="E122" s="29">
        <v>128</v>
      </c>
      <c r="F122" s="29">
        <f t="shared" si="1"/>
        <v>128</v>
      </c>
    </row>
    <row r="123" spans="3:6" x14ac:dyDescent="0.35">
      <c r="C123" s="356">
        <v>40</v>
      </c>
      <c r="D123" s="411"/>
      <c r="E123" s="30">
        <v>146</v>
      </c>
      <c r="F123" s="30">
        <f t="shared" si="1"/>
        <v>146</v>
      </c>
    </row>
    <row r="124" spans="3:6" x14ac:dyDescent="0.35">
      <c r="C124" s="356">
        <v>41</v>
      </c>
      <c r="D124" s="413"/>
      <c r="E124" s="29">
        <v>186</v>
      </c>
      <c r="F124" s="29">
        <f t="shared" si="1"/>
        <v>186</v>
      </c>
    </row>
    <row r="125" spans="3:6" x14ac:dyDescent="0.35">
      <c r="C125" s="356">
        <v>42</v>
      </c>
      <c r="D125" s="411">
        <v>10</v>
      </c>
      <c r="E125" s="30">
        <v>115</v>
      </c>
      <c r="F125" s="30">
        <f t="shared" si="1"/>
        <v>125</v>
      </c>
    </row>
    <row r="126" spans="3:6" x14ac:dyDescent="0.35">
      <c r="C126" s="356">
        <v>43</v>
      </c>
      <c r="D126" s="413"/>
      <c r="E126" s="29">
        <v>147</v>
      </c>
      <c r="F126" s="29">
        <f t="shared" si="1"/>
        <v>147</v>
      </c>
    </row>
    <row r="127" spans="3:6" x14ac:dyDescent="0.35">
      <c r="C127" s="356">
        <v>44</v>
      </c>
      <c r="D127" s="411"/>
      <c r="E127" s="30">
        <v>33</v>
      </c>
      <c r="F127" s="30">
        <f t="shared" si="1"/>
        <v>33</v>
      </c>
    </row>
    <row r="128" spans="3:6" x14ac:dyDescent="0.35">
      <c r="C128" s="356">
        <v>45</v>
      </c>
      <c r="D128" s="413"/>
      <c r="E128" s="29">
        <v>47</v>
      </c>
      <c r="F128" s="29">
        <f t="shared" si="1"/>
        <v>47</v>
      </c>
    </row>
    <row r="129" spans="3:6" x14ac:dyDescent="0.35">
      <c r="C129" s="356">
        <v>46</v>
      </c>
      <c r="D129" s="411"/>
      <c r="E129" s="30">
        <v>22</v>
      </c>
      <c r="F129" s="30">
        <f t="shared" si="1"/>
        <v>22</v>
      </c>
    </row>
    <row r="130" spans="3:6" x14ac:dyDescent="0.35">
      <c r="C130" s="356">
        <v>47</v>
      </c>
      <c r="D130" s="411"/>
      <c r="E130" s="30">
        <v>109</v>
      </c>
      <c r="F130" s="30">
        <f t="shared" si="1"/>
        <v>109</v>
      </c>
    </row>
    <row r="131" spans="3:6" x14ac:dyDescent="0.35">
      <c r="C131" s="356">
        <v>48</v>
      </c>
      <c r="D131" s="413"/>
      <c r="E131" s="29">
        <v>55</v>
      </c>
      <c r="F131" s="29">
        <f t="shared" si="1"/>
        <v>55</v>
      </c>
    </row>
    <row r="132" spans="3:6" x14ac:dyDescent="0.35">
      <c r="C132" s="356">
        <v>49</v>
      </c>
      <c r="D132" s="411"/>
      <c r="E132" s="30">
        <v>55</v>
      </c>
      <c r="F132" s="30">
        <f t="shared" si="1"/>
        <v>55</v>
      </c>
    </row>
    <row r="133" spans="3:6" x14ac:dyDescent="0.35">
      <c r="C133" s="356">
        <v>50</v>
      </c>
      <c r="D133" s="413"/>
      <c r="E133" s="29">
        <v>22</v>
      </c>
      <c r="F133" s="29">
        <f t="shared" si="1"/>
        <v>22</v>
      </c>
    </row>
    <row r="134" spans="3:6" x14ac:dyDescent="0.35">
      <c r="C134" s="356">
        <v>55</v>
      </c>
      <c r="D134" s="589"/>
      <c r="E134" s="30">
        <v>11</v>
      </c>
      <c r="F134" s="30">
        <f t="shared" si="1"/>
        <v>11</v>
      </c>
    </row>
    <row r="135" spans="3:6" x14ac:dyDescent="0.35">
      <c r="C135" s="356">
        <v>60</v>
      </c>
      <c r="D135" s="589"/>
      <c r="E135" s="29">
        <v>11</v>
      </c>
      <c r="F135" s="29">
        <f t="shared" si="1"/>
        <v>11</v>
      </c>
    </row>
    <row r="136" spans="3:6" x14ac:dyDescent="0.35">
      <c r="C136" s="356">
        <v>65</v>
      </c>
      <c r="D136" s="589"/>
      <c r="E136" s="30">
        <v>11</v>
      </c>
      <c r="F136" s="30">
        <f t="shared" si="1"/>
        <v>11</v>
      </c>
    </row>
    <row r="137" spans="3:6" x14ac:dyDescent="0.35">
      <c r="C137" s="356">
        <v>66</v>
      </c>
      <c r="D137" s="419"/>
      <c r="E137" s="718">
        <v>11</v>
      </c>
      <c r="F137" s="718">
        <f t="shared" si="1"/>
        <v>11</v>
      </c>
    </row>
    <row r="138" spans="3:6" x14ac:dyDescent="0.35">
      <c r="C138" s="356" t="s">
        <v>139</v>
      </c>
      <c r="D138" s="719">
        <v>32</v>
      </c>
      <c r="E138" s="700">
        <v>3989</v>
      </c>
      <c r="F138" s="700">
        <v>4021</v>
      </c>
    </row>
    <row r="158" spans="1:5" ht="20" x14ac:dyDescent="0.4">
      <c r="B158" s="290" t="s">
        <v>712</v>
      </c>
      <c r="C158" s="176"/>
      <c r="D158" s="176"/>
      <c r="E158" s="176"/>
    </row>
    <row r="159" spans="1:5" x14ac:dyDescent="0.35">
      <c r="C159" s="176"/>
      <c r="D159" s="176"/>
      <c r="E159" s="176"/>
    </row>
    <row r="160" spans="1:5" x14ac:dyDescent="0.35">
      <c r="A160" s="220"/>
      <c r="B160" s="175" t="s">
        <v>738</v>
      </c>
    </row>
    <row r="161" spans="1:10" ht="19.5" customHeight="1" x14ac:dyDescent="0.35"/>
    <row r="162" spans="1:10" x14ac:dyDescent="0.35">
      <c r="B162" s="41" t="s">
        <v>148</v>
      </c>
      <c r="C162" s="1150" t="s">
        <v>128</v>
      </c>
      <c r="D162" s="1150"/>
      <c r="E162" s="1150"/>
      <c r="F162" s="1150" t="s">
        <v>129</v>
      </c>
      <c r="G162" s="1150"/>
      <c r="H162" s="1150"/>
    </row>
    <row r="163" spans="1:10" ht="23.25" customHeight="1" x14ac:dyDescent="0.35">
      <c r="C163" s="544" t="s">
        <v>70</v>
      </c>
      <c r="D163" s="544" t="s">
        <v>130</v>
      </c>
      <c r="E163" s="544" t="s">
        <v>131</v>
      </c>
      <c r="F163" s="544" t="s">
        <v>132</v>
      </c>
      <c r="G163" s="544" t="s">
        <v>130</v>
      </c>
      <c r="H163" s="544" t="s">
        <v>131</v>
      </c>
    </row>
    <row r="164" spans="1:10" x14ac:dyDescent="0.35">
      <c r="B164" s="321" t="s">
        <v>149</v>
      </c>
      <c r="C164" s="709">
        <v>1045</v>
      </c>
      <c r="D164" s="710">
        <v>76</v>
      </c>
      <c r="E164" s="710">
        <v>1121</v>
      </c>
      <c r="F164" s="710">
        <v>112535</v>
      </c>
      <c r="G164" s="710">
        <v>8396</v>
      </c>
      <c r="H164" s="710">
        <v>120931</v>
      </c>
    </row>
    <row r="165" spans="1:10" x14ac:dyDescent="0.35">
      <c r="A165" s="63"/>
      <c r="B165" s="321" t="s">
        <v>150</v>
      </c>
      <c r="C165" s="648">
        <v>0</v>
      </c>
      <c r="D165" s="23">
        <v>41</v>
      </c>
      <c r="E165" s="23">
        <v>41</v>
      </c>
      <c r="F165" s="23">
        <v>0</v>
      </c>
      <c r="G165" s="23">
        <v>4992</v>
      </c>
      <c r="H165" s="23">
        <v>4992</v>
      </c>
    </row>
    <row r="166" spans="1:10" x14ac:dyDescent="0.35">
      <c r="B166" s="321" t="s">
        <v>151</v>
      </c>
      <c r="C166" s="647">
        <v>2</v>
      </c>
      <c r="D166" s="20"/>
      <c r="E166" s="20">
        <v>2</v>
      </c>
      <c r="F166" s="20">
        <v>299</v>
      </c>
      <c r="G166" s="20"/>
      <c r="H166" s="20">
        <v>299</v>
      </c>
    </row>
    <row r="167" spans="1:10" ht="24" x14ac:dyDescent="0.35">
      <c r="A167" s="63"/>
      <c r="B167" s="321" t="s">
        <v>338</v>
      </c>
      <c r="C167" s="720">
        <v>1065</v>
      </c>
      <c r="D167" s="721">
        <v>166</v>
      </c>
      <c r="E167" s="721">
        <v>1231</v>
      </c>
      <c r="F167" s="721">
        <v>129318</v>
      </c>
      <c r="G167" s="721">
        <v>22419</v>
      </c>
      <c r="H167" s="721">
        <v>151737</v>
      </c>
    </row>
    <row r="168" spans="1:10" x14ac:dyDescent="0.35">
      <c r="B168" s="321" t="s">
        <v>72</v>
      </c>
      <c r="C168" s="722">
        <f>SUM(C164:C167)</f>
        <v>2112</v>
      </c>
      <c r="D168" s="723">
        <f t="shared" ref="D168:H168" si="2">SUM(D164:D167)</f>
        <v>283</v>
      </c>
      <c r="E168" s="723">
        <f t="shared" si="2"/>
        <v>2395</v>
      </c>
      <c r="F168" s="703">
        <f t="shared" si="2"/>
        <v>242152</v>
      </c>
      <c r="G168" s="703">
        <f t="shared" si="2"/>
        <v>35807</v>
      </c>
      <c r="H168" s="703">
        <f t="shared" si="2"/>
        <v>277959</v>
      </c>
    </row>
    <row r="169" spans="1:10" x14ac:dyDescent="0.35">
      <c r="B169" s="85"/>
      <c r="C169" s="40"/>
      <c r="D169" s="40"/>
      <c r="E169" s="40"/>
      <c r="F169" s="44"/>
      <c r="G169" s="44"/>
      <c r="H169" s="35"/>
    </row>
    <row r="171" spans="1:10" x14ac:dyDescent="0.35">
      <c r="A171" s="28"/>
    </row>
    <row r="172" spans="1:10" x14ac:dyDescent="0.35">
      <c r="B172" s="314" t="s">
        <v>152</v>
      </c>
      <c r="C172" s="1150" t="s">
        <v>128</v>
      </c>
      <c r="D172" s="1150"/>
      <c r="E172" s="1150"/>
      <c r="F172" s="1150" t="s">
        <v>129</v>
      </c>
      <c r="G172" s="1150"/>
      <c r="H172" s="1150"/>
    </row>
    <row r="173" spans="1:10" ht="23.25" customHeight="1" x14ac:dyDescent="0.35">
      <c r="C173" s="544" t="s">
        <v>70</v>
      </c>
      <c r="D173" s="544" t="s">
        <v>130</v>
      </c>
      <c r="E173" s="544" t="s">
        <v>131</v>
      </c>
      <c r="F173" s="544" t="s">
        <v>132</v>
      </c>
      <c r="G173" s="544" t="s">
        <v>130</v>
      </c>
      <c r="H173" s="544" t="s">
        <v>131</v>
      </c>
    </row>
    <row r="174" spans="1:10" ht="18" customHeight="1" x14ac:dyDescent="0.35">
      <c r="B174" s="321" t="s">
        <v>149</v>
      </c>
      <c r="C174" s="709">
        <v>842</v>
      </c>
      <c r="D174" s="710">
        <v>76</v>
      </c>
      <c r="E174" s="710">
        <v>918</v>
      </c>
      <c r="F174" s="710">
        <v>90943</v>
      </c>
      <c r="G174" s="710">
        <v>8393</v>
      </c>
      <c r="H174" s="710">
        <v>99336</v>
      </c>
      <c r="I174" s="1243"/>
      <c r="J174" s="1243"/>
    </row>
    <row r="175" spans="1:10" x14ac:dyDescent="0.35">
      <c r="B175" s="321" t="s">
        <v>150</v>
      </c>
      <c r="C175" s="648"/>
      <c r="D175" s="23">
        <v>24</v>
      </c>
      <c r="E175" s="23">
        <v>24</v>
      </c>
      <c r="F175" s="23"/>
      <c r="G175" s="23">
        <v>2715</v>
      </c>
      <c r="H175" s="23">
        <v>2715</v>
      </c>
      <c r="J175" s="86"/>
    </row>
    <row r="176" spans="1:10" ht="27" customHeight="1" x14ac:dyDescent="0.35">
      <c r="B176" s="321" t="s">
        <v>154</v>
      </c>
      <c r="C176" s="647">
        <v>2</v>
      </c>
      <c r="D176" s="20"/>
      <c r="E176" s="20">
        <v>2</v>
      </c>
      <c r="F176" s="20">
        <v>299</v>
      </c>
      <c r="G176" s="20"/>
      <c r="H176" s="20">
        <v>299</v>
      </c>
      <c r="J176" s="86"/>
    </row>
    <row r="177" spans="2:10" ht="24" x14ac:dyDescent="0.35">
      <c r="B177" s="321" t="s">
        <v>338</v>
      </c>
      <c r="C177" s="720">
        <v>887</v>
      </c>
      <c r="D177" s="721">
        <v>168</v>
      </c>
      <c r="E177" s="721">
        <v>1055</v>
      </c>
      <c r="F177" s="721">
        <v>106079</v>
      </c>
      <c r="G177" s="721">
        <v>22419</v>
      </c>
      <c r="H177" s="721">
        <v>128498</v>
      </c>
      <c r="I177" s="1244"/>
      <c r="J177" s="1245"/>
    </row>
    <row r="178" spans="2:10" x14ac:dyDescent="0.35">
      <c r="B178" s="321" t="s">
        <v>72</v>
      </c>
      <c r="C178" s="722">
        <v>1731</v>
      </c>
      <c r="D178" s="723">
        <v>268</v>
      </c>
      <c r="E178" s="723">
        <v>1999</v>
      </c>
      <c r="F178" s="703">
        <v>197321</v>
      </c>
      <c r="G178" s="703">
        <v>33527</v>
      </c>
      <c r="H178" s="703">
        <v>230848</v>
      </c>
    </row>
    <row r="179" spans="2:10" ht="12" customHeight="1" x14ac:dyDescent="0.35">
      <c r="B179" s="41"/>
      <c r="C179" s="233"/>
      <c r="D179" s="233"/>
      <c r="E179" s="233"/>
      <c r="F179" s="233"/>
      <c r="G179" s="233"/>
      <c r="H179" s="233"/>
    </row>
    <row r="180" spans="2:10" ht="13.5" customHeight="1" x14ac:dyDescent="0.35">
      <c r="B180" s="41"/>
      <c r="C180" s="233"/>
      <c r="D180" s="233"/>
      <c r="E180" s="233"/>
      <c r="F180" s="233"/>
      <c r="G180" s="233"/>
      <c r="H180" s="233"/>
    </row>
    <row r="181" spans="2:10" ht="39.75" customHeight="1" x14ac:dyDescent="0.35">
      <c r="B181" s="1246" t="s">
        <v>1051</v>
      </c>
      <c r="C181" s="1246"/>
      <c r="D181" s="1246"/>
      <c r="E181" s="1246"/>
      <c r="F181" s="1246"/>
      <c r="G181" s="1246"/>
      <c r="H181" s="1246"/>
      <c r="I181" s="1246"/>
    </row>
    <row r="182" spans="2:10" ht="18" customHeight="1" x14ac:dyDescent="0.35">
      <c r="B182" s="41"/>
      <c r="C182" s="233"/>
      <c r="D182" s="233"/>
      <c r="E182" s="233"/>
      <c r="F182" s="233"/>
      <c r="G182" s="233"/>
      <c r="H182" s="233"/>
    </row>
    <row r="183" spans="2:10" ht="18" customHeight="1" x14ac:dyDescent="0.35"/>
    <row r="184" spans="2:10" x14ac:dyDescent="0.35">
      <c r="B184" s="314" t="s">
        <v>153</v>
      </c>
      <c r="C184" s="1150" t="s">
        <v>128</v>
      </c>
      <c r="D184" s="1150"/>
      <c r="E184" s="1150"/>
      <c r="F184" s="1150" t="s">
        <v>129</v>
      </c>
      <c r="G184" s="1150"/>
      <c r="H184" s="1150"/>
    </row>
    <row r="185" spans="2:10" ht="22.5" customHeight="1" x14ac:dyDescent="0.35">
      <c r="C185" s="544" t="s">
        <v>70</v>
      </c>
      <c r="D185" s="544" t="s">
        <v>130</v>
      </c>
      <c r="E185" s="544" t="s">
        <v>131</v>
      </c>
      <c r="F185" s="544" t="s">
        <v>132</v>
      </c>
      <c r="G185" s="544" t="s">
        <v>130</v>
      </c>
      <c r="H185" s="544" t="s">
        <v>131</v>
      </c>
    </row>
    <row r="186" spans="2:10" ht="18" customHeight="1" x14ac:dyDescent="0.35">
      <c r="B186" s="321" t="s">
        <v>149</v>
      </c>
      <c r="C186" s="709">
        <v>145</v>
      </c>
      <c r="D186" s="710"/>
      <c r="E186" s="710">
        <v>145</v>
      </c>
      <c r="F186" s="710">
        <v>17843</v>
      </c>
      <c r="G186" s="710"/>
      <c r="H186" s="710">
        <v>17843</v>
      </c>
    </row>
    <row r="187" spans="2:10" ht="15.75" customHeight="1" x14ac:dyDescent="0.35">
      <c r="B187" s="321" t="s">
        <v>150</v>
      </c>
      <c r="C187" s="648"/>
      <c r="D187" s="23">
        <v>3</v>
      </c>
      <c r="E187" s="23">
        <v>3</v>
      </c>
      <c r="F187" s="23"/>
      <c r="G187" s="23">
        <v>302</v>
      </c>
      <c r="H187" s="23">
        <v>302</v>
      </c>
    </row>
    <row r="188" spans="2:10" ht="16.5" customHeight="1" x14ac:dyDescent="0.35">
      <c r="B188" s="321" t="s">
        <v>154</v>
      </c>
      <c r="C188" s="647"/>
      <c r="D188" s="20"/>
      <c r="E188" s="20">
        <v>0</v>
      </c>
      <c r="F188" s="20"/>
      <c r="G188" s="20"/>
      <c r="H188" s="20">
        <v>0</v>
      </c>
    </row>
    <row r="189" spans="2:10" ht="24" x14ac:dyDescent="0.35">
      <c r="B189" s="321" t="s">
        <v>736</v>
      </c>
      <c r="C189" s="720">
        <v>156</v>
      </c>
      <c r="D189" s="721"/>
      <c r="E189" s="721">
        <v>156</v>
      </c>
      <c r="F189" s="721">
        <v>20304</v>
      </c>
      <c r="G189" s="721"/>
      <c r="H189" s="721">
        <v>20304</v>
      </c>
    </row>
    <row r="190" spans="2:10" x14ac:dyDescent="0.35">
      <c r="B190" s="321" t="s">
        <v>72</v>
      </c>
      <c r="C190" s="722">
        <v>301</v>
      </c>
      <c r="D190" s="723">
        <v>3</v>
      </c>
      <c r="E190" s="723">
        <v>304</v>
      </c>
      <c r="F190" s="703">
        <v>38147</v>
      </c>
      <c r="G190" s="703">
        <v>302</v>
      </c>
      <c r="H190" s="703">
        <v>38449</v>
      </c>
    </row>
    <row r="193" spans="2:9" x14ac:dyDescent="0.35">
      <c r="B193" s="314" t="s">
        <v>135</v>
      </c>
      <c r="C193" s="1150" t="s">
        <v>128</v>
      </c>
      <c r="D193" s="1150"/>
      <c r="E193" s="1150"/>
      <c r="F193" s="1150" t="s">
        <v>129</v>
      </c>
      <c r="G193" s="1150"/>
      <c r="H193" s="1150"/>
    </row>
    <row r="194" spans="2:9" ht="21" customHeight="1" x14ac:dyDescent="0.35">
      <c r="C194" s="544" t="s">
        <v>70</v>
      </c>
      <c r="D194" s="544" t="s">
        <v>130</v>
      </c>
      <c r="E194" s="544" t="s">
        <v>131</v>
      </c>
      <c r="F194" s="544" t="s">
        <v>132</v>
      </c>
      <c r="G194" s="544" t="s">
        <v>130</v>
      </c>
      <c r="H194" s="544" t="s">
        <v>131</v>
      </c>
    </row>
    <row r="195" spans="2:9" ht="15.75" customHeight="1" x14ac:dyDescent="0.35">
      <c r="B195" s="321" t="s">
        <v>149</v>
      </c>
      <c r="C195" s="709">
        <v>31</v>
      </c>
      <c r="D195" s="710"/>
      <c r="E195" s="710">
        <v>31</v>
      </c>
      <c r="F195" s="710">
        <v>3749</v>
      </c>
      <c r="G195" s="710"/>
      <c r="H195" s="710">
        <v>3749</v>
      </c>
    </row>
    <row r="196" spans="2:9" ht="18" customHeight="1" x14ac:dyDescent="0.35">
      <c r="B196" s="321" t="s">
        <v>150</v>
      </c>
      <c r="C196" s="648"/>
      <c r="D196" s="23">
        <v>14</v>
      </c>
      <c r="E196" s="23">
        <v>14</v>
      </c>
      <c r="F196" s="23"/>
      <c r="G196" s="23">
        <v>1975</v>
      </c>
      <c r="H196" s="23">
        <v>1975</v>
      </c>
    </row>
    <row r="197" spans="2:9" ht="16.5" customHeight="1" x14ac:dyDescent="0.35">
      <c r="B197" s="321" t="s">
        <v>154</v>
      </c>
      <c r="C197" s="647"/>
      <c r="D197" s="20"/>
      <c r="E197" s="20">
        <v>0</v>
      </c>
      <c r="F197" s="20"/>
      <c r="G197" s="20"/>
      <c r="H197" s="20">
        <v>0</v>
      </c>
    </row>
    <row r="198" spans="2:9" ht="24" x14ac:dyDescent="0.35">
      <c r="B198" s="321" t="s">
        <v>736</v>
      </c>
      <c r="C198" s="720">
        <v>24</v>
      </c>
      <c r="D198" s="721"/>
      <c r="E198" s="721">
        <v>24</v>
      </c>
      <c r="F198" s="721">
        <v>2926</v>
      </c>
      <c r="G198" s="721"/>
      <c r="H198" s="721">
        <v>2926</v>
      </c>
    </row>
    <row r="199" spans="2:9" x14ac:dyDescent="0.35">
      <c r="B199" s="321" t="s">
        <v>72</v>
      </c>
      <c r="C199" s="722">
        <v>55</v>
      </c>
      <c r="D199" s="723">
        <v>14</v>
      </c>
      <c r="E199" s="723">
        <v>69</v>
      </c>
      <c r="F199" s="703">
        <v>6675</v>
      </c>
      <c r="G199" s="703">
        <v>1975</v>
      </c>
      <c r="H199" s="703">
        <v>8650</v>
      </c>
    </row>
    <row r="207" spans="2:9" ht="27.75" customHeight="1" x14ac:dyDescent="0.35">
      <c r="B207" s="1214" t="s">
        <v>758</v>
      </c>
      <c r="C207" s="1214"/>
      <c r="D207" s="1214"/>
      <c r="E207" s="1214"/>
      <c r="F207" s="1214"/>
      <c r="G207" s="1214"/>
      <c r="H207" s="1214"/>
      <c r="I207" s="1214"/>
    </row>
    <row r="210" spans="2:6" ht="20" x14ac:dyDescent="0.4">
      <c r="B210" s="290" t="s">
        <v>712</v>
      </c>
    </row>
    <row r="211" spans="2:6" ht="13.5" customHeight="1" x14ac:dyDescent="0.35">
      <c r="C211" s="42" t="s">
        <v>1083</v>
      </c>
    </row>
    <row r="212" spans="2:6" x14ac:dyDescent="0.35">
      <c r="B212" s="45" t="s">
        <v>620</v>
      </c>
      <c r="C212" s="16" t="s">
        <v>155</v>
      </c>
      <c r="D212" s="1247" t="s">
        <v>143</v>
      </c>
      <c r="E212" s="1247"/>
      <c r="F212" s="1247"/>
    </row>
    <row r="213" spans="2:6" x14ac:dyDescent="0.35">
      <c r="B213" s="45" t="s">
        <v>621</v>
      </c>
      <c r="C213" s="724" t="s">
        <v>137</v>
      </c>
      <c r="D213" s="714" t="s">
        <v>144</v>
      </c>
      <c r="E213" s="714" t="s">
        <v>145</v>
      </c>
      <c r="F213" s="714" t="s">
        <v>146</v>
      </c>
    </row>
    <row r="214" spans="2:6" x14ac:dyDescent="0.35">
      <c r="C214" s="356">
        <v>25</v>
      </c>
      <c r="D214" s="725">
        <v>50</v>
      </c>
      <c r="E214" s="716"/>
      <c r="F214" s="716">
        <v>50</v>
      </c>
    </row>
    <row r="215" spans="2:6" x14ac:dyDescent="0.35">
      <c r="C215" s="356">
        <v>27</v>
      </c>
      <c r="D215" s="411">
        <v>341</v>
      </c>
      <c r="E215" s="30"/>
      <c r="F215" s="30">
        <v>341</v>
      </c>
    </row>
    <row r="216" spans="2:6" x14ac:dyDescent="0.35">
      <c r="C216" s="356">
        <v>28</v>
      </c>
      <c r="D216" s="413">
        <v>243</v>
      </c>
      <c r="E216" s="29">
        <v>111</v>
      </c>
      <c r="F216" s="29">
        <v>354</v>
      </c>
    </row>
    <row r="217" spans="2:6" x14ac:dyDescent="0.35">
      <c r="C217" s="356">
        <v>29</v>
      </c>
      <c r="D217" s="411">
        <v>582</v>
      </c>
      <c r="E217" s="30"/>
      <c r="F217" s="30">
        <v>582</v>
      </c>
    </row>
    <row r="218" spans="2:6" x14ac:dyDescent="0.35">
      <c r="C218" s="356">
        <v>30</v>
      </c>
      <c r="D218" s="697">
        <v>953</v>
      </c>
      <c r="E218" s="50">
        <v>365</v>
      </c>
      <c r="F218" s="50">
        <v>1318</v>
      </c>
    </row>
    <row r="219" spans="2:6" x14ac:dyDescent="0.35">
      <c r="C219" s="356">
        <v>31</v>
      </c>
      <c r="D219" s="632">
        <v>831</v>
      </c>
      <c r="E219" s="51"/>
      <c r="F219" s="51">
        <v>831</v>
      </c>
    </row>
    <row r="220" spans="2:6" x14ac:dyDescent="0.35">
      <c r="C220" s="356">
        <v>32</v>
      </c>
      <c r="D220" s="697">
        <v>754</v>
      </c>
      <c r="E220" s="50"/>
      <c r="F220" s="50">
        <v>754</v>
      </c>
    </row>
    <row r="221" spans="2:6" x14ac:dyDescent="0.35">
      <c r="C221" s="356">
        <v>33</v>
      </c>
      <c r="D221" s="632">
        <v>390</v>
      </c>
      <c r="E221" s="51">
        <v>552</v>
      </c>
      <c r="F221" s="51">
        <v>942</v>
      </c>
    </row>
    <row r="222" spans="2:6" x14ac:dyDescent="0.35">
      <c r="C222" s="356">
        <v>34</v>
      </c>
      <c r="D222" s="697">
        <v>1754</v>
      </c>
      <c r="E222" s="50">
        <v>393</v>
      </c>
      <c r="F222" s="50">
        <v>2147</v>
      </c>
    </row>
    <row r="223" spans="2:6" x14ac:dyDescent="0.35">
      <c r="C223" s="356">
        <v>35</v>
      </c>
      <c r="D223" s="632">
        <v>554</v>
      </c>
      <c r="E223" s="51"/>
      <c r="F223" s="51">
        <v>554</v>
      </c>
    </row>
    <row r="224" spans="2:6" x14ac:dyDescent="0.35">
      <c r="C224" s="356">
        <v>36</v>
      </c>
      <c r="D224" s="697">
        <v>1850</v>
      </c>
      <c r="E224" s="50"/>
      <c r="F224" s="50">
        <v>1850</v>
      </c>
    </row>
    <row r="225" spans="3:6" x14ac:dyDescent="0.35">
      <c r="C225" s="356">
        <v>37</v>
      </c>
      <c r="D225" s="632">
        <v>2179</v>
      </c>
      <c r="E225" s="51">
        <v>615</v>
      </c>
      <c r="F225" s="51">
        <v>2794</v>
      </c>
    </row>
    <row r="226" spans="3:6" x14ac:dyDescent="0.35">
      <c r="C226" s="356">
        <v>38</v>
      </c>
      <c r="D226" s="697">
        <v>1829</v>
      </c>
      <c r="E226" s="50">
        <v>60</v>
      </c>
      <c r="F226" s="50">
        <v>1889</v>
      </c>
    </row>
    <row r="227" spans="3:6" x14ac:dyDescent="0.35">
      <c r="C227" s="356">
        <v>39</v>
      </c>
      <c r="D227" s="632">
        <v>1691</v>
      </c>
      <c r="E227" s="51">
        <v>218</v>
      </c>
      <c r="F227" s="51">
        <v>1909</v>
      </c>
    </row>
    <row r="228" spans="3:6" x14ac:dyDescent="0.35">
      <c r="C228" s="356">
        <v>40</v>
      </c>
      <c r="D228" s="697">
        <v>3106</v>
      </c>
      <c r="E228" s="50"/>
      <c r="F228" s="50">
        <v>3106</v>
      </c>
    </row>
    <row r="229" spans="3:6" x14ac:dyDescent="0.35">
      <c r="C229" s="356">
        <v>41</v>
      </c>
      <c r="D229" s="632">
        <v>3754</v>
      </c>
      <c r="E229" s="51">
        <v>542</v>
      </c>
      <c r="F229" s="51">
        <v>4296</v>
      </c>
    </row>
    <row r="230" spans="3:6" x14ac:dyDescent="0.35">
      <c r="C230" s="356">
        <v>42</v>
      </c>
      <c r="D230" s="697">
        <v>4550</v>
      </c>
      <c r="E230" s="50">
        <v>602</v>
      </c>
      <c r="F230" s="50">
        <v>5152</v>
      </c>
    </row>
    <row r="231" spans="3:6" x14ac:dyDescent="0.35">
      <c r="C231" s="356">
        <v>43</v>
      </c>
      <c r="D231" s="632">
        <v>3333</v>
      </c>
      <c r="E231" s="51">
        <v>725</v>
      </c>
      <c r="F231" s="51">
        <v>4058</v>
      </c>
    </row>
    <row r="232" spans="3:6" x14ac:dyDescent="0.35">
      <c r="C232" s="356">
        <v>44</v>
      </c>
      <c r="D232" s="697">
        <v>3757</v>
      </c>
      <c r="E232" s="50">
        <v>242</v>
      </c>
      <c r="F232" s="50">
        <v>3999</v>
      </c>
    </row>
    <row r="233" spans="3:6" x14ac:dyDescent="0.35">
      <c r="C233" s="356">
        <v>45</v>
      </c>
      <c r="D233" s="632">
        <v>2360</v>
      </c>
      <c r="E233" s="51">
        <v>338</v>
      </c>
      <c r="F233" s="51">
        <v>2698</v>
      </c>
    </row>
    <row r="234" spans="3:6" x14ac:dyDescent="0.35">
      <c r="C234" s="356">
        <v>46</v>
      </c>
      <c r="D234" s="697">
        <v>2182</v>
      </c>
      <c r="E234" s="50">
        <v>849</v>
      </c>
      <c r="F234" s="50">
        <v>3031</v>
      </c>
    </row>
    <row r="235" spans="3:6" x14ac:dyDescent="0.35">
      <c r="C235" s="356">
        <v>47</v>
      </c>
      <c r="D235" s="632">
        <v>3865</v>
      </c>
      <c r="E235" s="51">
        <v>596</v>
      </c>
      <c r="F235" s="51">
        <v>4461</v>
      </c>
    </row>
    <row r="236" spans="3:6" x14ac:dyDescent="0.35">
      <c r="C236" s="356">
        <v>48</v>
      </c>
      <c r="D236" s="697">
        <v>3269</v>
      </c>
      <c r="E236" s="50">
        <v>276</v>
      </c>
      <c r="F236" s="50">
        <v>3545</v>
      </c>
    </row>
    <row r="237" spans="3:6" x14ac:dyDescent="0.35">
      <c r="C237" s="356">
        <v>49</v>
      </c>
      <c r="D237" s="632">
        <v>4838</v>
      </c>
      <c r="E237" s="51">
        <v>318</v>
      </c>
      <c r="F237" s="51">
        <v>5156</v>
      </c>
    </row>
    <row r="238" spans="3:6" x14ac:dyDescent="0.35">
      <c r="C238" s="356">
        <v>50</v>
      </c>
      <c r="D238" s="697">
        <v>2378</v>
      </c>
      <c r="E238" s="50">
        <v>877</v>
      </c>
      <c r="F238" s="50">
        <v>3255</v>
      </c>
    </row>
    <row r="239" spans="3:6" x14ac:dyDescent="0.35">
      <c r="C239" s="356">
        <v>51</v>
      </c>
      <c r="D239" s="632">
        <v>4810</v>
      </c>
      <c r="E239" s="51">
        <v>607</v>
      </c>
      <c r="F239" s="51">
        <v>5417</v>
      </c>
    </row>
    <row r="240" spans="3:6" x14ac:dyDescent="0.35">
      <c r="C240" s="356">
        <v>52</v>
      </c>
      <c r="D240" s="697">
        <v>5684</v>
      </c>
      <c r="E240" s="50">
        <v>1075</v>
      </c>
      <c r="F240" s="50">
        <v>6759</v>
      </c>
    </row>
    <row r="241" spans="3:6" x14ac:dyDescent="0.35">
      <c r="C241" s="356">
        <v>53</v>
      </c>
      <c r="D241" s="632">
        <v>6614</v>
      </c>
      <c r="E241" s="51">
        <v>1589</v>
      </c>
      <c r="F241" s="51">
        <v>8203</v>
      </c>
    </row>
    <row r="242" spans="3:6" x14ac:dyDescent="0.35">
      <c r="C242" s="356">
        <v>54</v>
      </c>
      <c r="D242" s="697">
        <v>4098</v>
      </c>
      <c r="E242" s="50">
        <v>1423</v>
      </c>
      <c r="F242" s="50">
        <v>5521</v>
      </c>
    </row>
    <row r="243" spans="3:6" x14ac:dyDescent="0.35">
      <c r="C243" s="356">
        <v>55</v>
      </c>
      <c r="D243" s="632">
        <v>4519</v>
      </c>
      <c r="E243" s="51">
        <v>998</v>
      </c>
      <c r="F243" s="51">
        <v>5517</v>
      </c>
    </row>
    <row r="244" spans="3:6" x14ac:dyDescent="0.35">
      <c r="C244" s="356">
        <v>56</v>
      </c>
      <c r="D244" s="697">
        <v>4252</v>
      </c>
      <c r="E244" s="50">
        <v>1873</v>
      </c>
      <c r="F244" s="50">
        <v>6125</v>
      </c>
    </row>
    <row r="245" spans="3:6" x14ac:dyDescent="0.35">
      <c r="C245" s="356">
        <v>57</v>
      </c>
      <c r="D245" s="632">
        <v>5264</v>
      </c>
      <c r="E245" s="51">
        <v>721</v>
      </c>
      <c r="F245" s="51">
        <v>5985</v>
      </c>
    </row>
    <row r="246" spans="3:6" x14ac:dyDescent="0.35">
      <c r="C246" s="356">
        <v>58</v>
      </c>
      <c r="D246" s="697">
        <v>2881</v>
      </c>
      <c r="E246" s="50">
        <v>1906</v>
      </c>
      <c r="F246" s="50">
        <v>4787</v>
      </c>
    </row>
    <row r="247" spans="3:6" x14ac:dyDescent="0.35">
      <c r="C247" s="356">
        <v>59</v>
      </c>
      <c r="D247" s="632">
        <v>4822</v>
      </c>
      <c r="E247" s="51">
        <v>2077</v>
      </c>
      <c r="F247" s="51">
        <v>6899</v>
      </c>
    </row>
    <row r="248" spans="3:6" x14ac:dyDescent="0.35">
      <c r="C248" s="356">
        <v>60</v>
      </c>
      <c r="D248" s="697">
        <v>2185</v>
      </c>
      <c r="E248" s="50">
        <v>2174</v>
      </c>
      <c r="F248" s="50">
        <v>4359</v>
      </c>
    </row>
    <row r="249" spans="3:6" x14ac:dyDescent="0.35">
      <c r="C249" s="356">
        <v>61</v>
      </c>
      <c r="D249" s="632">
        <v>2741</v>
      </c>
      <c r="E249" s="51">
        <v>2156</v>
      </c>
      <c r="F249" s="51">
        <v>4897</v>
      </c>
    </row>
    <row r="250" spans="3:6" x14ac:dyDescent="0.35">
      <c r="C250" s="356">
        <v>62</v>
      </c>
      <c r="D250" s="697">
        <v>613</v>
      </c>
      <c r="E250" s="50">
        <v>274</v>
      </c>
      <c r="F250" s="50">
        <v>887</v>
      </c>
    </row>
    <row r="251" spans="3:6" x14ac:dyDescent="0.35">
      <c r="C251" s="356">
        <v>63</v>
      </c>
      <c r="D251" s="632">
        <v>421</v>
      </c>
      <c r="E251" s="51"/>
      <c r="F251" s="51">
        <v>421</v>
      </c>
    </row>
    <row r="252" spans="3:6" x14ac:dyDescent="0.35">
      <c r="C252" s="356">
        <v>64</v>
      </c>
      <c r="D252" s="633">
        <v>84</v>
      </c>
      <c r="E252" s="634">
        <v>421</v>
      </c>
      <c r="F252" s="634">
        <v>505</v>
      </c>
    </row>
    <row r="253" spans="3:6" x14ac:dyDescent="0.35">
      <c r="C253" s="356">
        <v>65</v>
      </c>
      <c r="D253" s="635"/>
      <c r="E253" s="636">
        <v>572</v>
      </c>
      <c r="F253" s="636">
        <v>572</v>
      </c>
    </row>
    <row r="254" spans="3:6" x14ac:dyDescent="0.35">
      <c r="C254" s="356" t="s">
        <v>139</v>
      </c>
      <c r="D254" s="638">
        <v>100381</v>
      </c>
      <c r="E254" s="639">
        <v>25548</v>
      </c>
      <c r="F254" s="639">
        <v>125926</v>
      </c>
    </row>
    <row r="278" spans="2:6" ht="18" customHeight="1" x14ac:dyDescent="0.4">
      <c r="B278" s="290" t="s">
        <v>712</v>
      </c>
    </row>
    <row r="279" spans="2:6" ht="16.5" customHeight="1" x14ac:dyDescent="0.35"/>
    <row r="280" spans="2:6" x14ac:dyDescent="0.35">
      <c r="B280" s="45" t="s">
        <v>620</v>
      </c>
      <c r="C280" s="306" t="s">
        <v>156</v>
      </c>
      <c r="D280" s="1248" t="s">
        <v>143</v>
      </c>
      <c r="E280" s="1248"/>
      <c r="F280" s="1248"/>
    </row>
    <row r="281" spans="2:6" x14ac:dyDescent="0.35">
      <c r="B281" s="45" t="s">
        <v>1052</v>
      </c>
      <c r="C281" s="356" t="s">
        <v>137</v>
      </c>
      <c r="D281" s="726" t="s">
        <v>144</v>
      </c>
      <c r="E281" s="714" t="s">
        <v>145</v>
      </c>
      <c r="F281" s="714" t="s">
        <v>146</v>
      </c>
    </row>
    <row r="282" spans="2:6" x14ac:dyDescent="0.35">
      <c r="B282" s="45" t="s">
        <v>621</v>
      </c>
      <c r="C282" s="356">
        <v>27</v>
      </c>
      <c r="D282" s="715">
        <v>365</v>
      </c>
      <c r="E282" s="716"/>
      <c r="F282" s="716">
        <v>365</v>
      </c>
    </row>
    <row r="283" spans="2:6" x14ac:dyDescent="0.35">
      <c r="C283" s="356">
        <v>28</v>
      </c>
      <c r="D283" s="413">
        <v>983</v>
      </c>
      <c r="E283" s="727"/>
      <c r="F283" s="29">
        <v>983</v>
      </c>
    </row>
    <row r="284" spans="2:6" x14ac:dyDescent="0.35">
      <c r="C284" s="356">
        <v>30</v>
      </c>
      <c r="D284" s="411">
        <v>595</v>
      </c>
      <c r="E284" s="634"/>
      <c r="F284" s="30">
        <v>595</v>
      </c>
    </row>
    <row r="285" spans="2:6" x14ac:dyDescent="0.35">
      <c r="C285" s="356">
        <v>32</v>
      </c>
      <c r="D285" s="697">
        <v>730</v>
      </c>
      <c r="E285" s="634"/>
      <c r="F285" s="50">
        <v>730</v>
      </c>
    </row>
    <row r="286" spans="2:6" x14ac:dyDescent="0.35">
      <c r="C286" s="356">
        <v>33</v>
      </c>
      <c r="D286" s="632">
        <v>160</v>
      </c>
      <c r="E286" s="50">
        <v>730</v>
      </c>
      <c r="F286" s="51">
        <v>890</v>
      </c>
    </row>
    <row r="287" spans="2:6" x14ac:dyDescent="0.35">
      <c r="C287" s="356">
        <v>34</v>
      </c>
      <c r="D287" s="697">
        <v>1868</v>
      </c>
      <c r="E287" s="51">
        <v>363</v>
      </c>
      <c r="F287" s="50">
        <v>2231</v>
      </c>
    </row>
    <row r="288" spans="2:6" x14ac:dyDescent="0.35">
      <c r="C288" s="356">
        <v>35</v>
      </c>
      <c r="D288" s="632">
        <v>439</v>
      </c>
      <c r="E288" s="50">
        <v>365</v>
      </c>
      <c r="F288" s="51">
        <v>804</v>
      </c>
    </row>
    <row r="289" spans="3:6" x14ac:dyDescent="0.35">
      <c r="C289" s="356">
        <v>36</v>
      </c>
      <c r="D289" s="697">
        <v>1457</v>
      </c>
      <c r="E289" s="51"/>
      <c r="F289" s="50">
        <v>1457</v>
      </c>
    </row>
    <row r="290" spans="3:6" x14ac:dyDescent="0.35">
      <c r="C290" s="356">
        <v>37</v>
      </c>
      <c r="D290" s="632">
        <v>2211</v>
      </c>
      <c r="E290" s="50">
        <v>563</v>
      </c>
      <c r="F290" s="51">
        <v>2774</v>
      </c>
    </row>
    <row r="291" spans="3:6" x14ac:dyDescent="0.35">
      <c r="C291" s="356">
        <v>38</v>
      </c>
      <c r="D291" s="697">
        <v>1457</v>
      </c>
      <c r="E291" s="51">
        <v>1013</v>
      </c>
      <c r="F291" s="50">
        <v>2470</v>
      </c>
    </row>
    <row r="292" spans="3:6" x14ac:dyDescent="0.35">
      <c r="C292" s="356">
        <v>39</v>
      </c>
      <c r="D292" s="632">
        <v>1517</v>
      </c>
      <c r="E292" s="50">
        <v>308</v>
      </c>
      <c r="F292" s="51">
        <v>1825</v>
      </c>
    </row>
    <row r="293" spans="3:6" x14ac:dyDescent="0.35">
      <c r="C293" s="356">
        <v>40</v>
      </c>
      <c r="D293" s="697">
        <v>2235</v>
      </c>
      <c r="E293" s="51"/>
      <c r="F293" s="50">
        <v>2235</v>
      </c>
    </row>
    <row r="294" spans="3:6" x14ac:dyDescent="0.35">
      <c r="C294" s="356">
        <v>41</v>
      </c>
      <c r="D294" s="632">
        <v>1799</v>
      </c>
      <c r="E294" s="50">
        <v>1075</v>
      </c>
      <c r="F294" s="51">
        <v>2874</v>
      </c>
    </row>
    <row r="295" spans="3:6" x14ac:dyDescent="0.35">
      <c r="C295" s="356">
        <v>42</v>
      </c>
      <c r="D295" s="697">
        <v>1849</v>
      </c>
      <c r="E295" s="51">
        <v>667</v>
      </c>
      <c r="F295" s="50">
        <v>2516</v>
      </c>
    </row>
    <row r="296" spans="3:6" x14ac:dyDescent="0.35">
      <c r="C296" s="356">
        <v>43</v>
      </c>
      <c r="D296" s="632">
        <v>2342</v>
      </c>
      <c r="E296" s="50"/>
      <c r="F296" s="51">
        <v>2342</v>
      </c>
    </row>
    <row r="297" spans="3:6" x14ac:dyDescent="0.35">
      <c r="C297" s="356">
        <v>44</v>
      </c>
      <c r="D297" s="697">
        <v>2711</v>
      </c>
      <c r="E297" s="51">
        <v>1319</v>
      </c>
      <c r="F297" s="50">
        <v>4030</v>
      </c>
    </row>
    <row r="298" spans="3:6" x14ac:dyDescent="0.35">
      <c r="C298" s="356">
        <v>45</v>
      </c>
      <c r="D298" s="632">
        <v>3158</v>
      </c>
      <c r="E298" s="50">
        <v>1088</v>
      </c>
      <c r="F298" s="51">
        <v>4246</v>
      </c>
    </row>
    <row r="299" spans="3:6" x14ac:dyDescent="0.35">
      <c r="C299" s="356">
        <v>46</v>
      </c>
      <c r="D299" s="697">
        <v>1686</v>
      </c>
      <c r="E299" s="51">
        <v>1462</v>
      </c>
      <c r="F299" s="50">
        <v>3148</v>
      </c>
    </row>
    <row r="300" spans="3:6" x14ac:dyDescent="0.35">
      <c r="C300" s="356">
        <v>47</v>
      </c>
      <c r="D300" s="632">
        <v>3092</v>
      </c>
      <c r="E300" s="50">
        <v>850</v>
      </c>
      <c r="F300" s="51">
        <v>3942</v>
      </c>
    </row>
    <row r="301" spans="3:6" x14ac:dyDescent="0.35">
      <c r="C301" s="356">
        <v>48</v>
      </c>
      <c r="D301" s="697">
        <v>3255</v>
      </c>
      <c r="E301" s="51">
        <v>227</v>
      </c>
      <c r="F301" s="50">
        <v>3482</v>
      </c>
    </row>
    <row r="302" spans="3:6" x14ac:dyDescent="0.35">
      <c r="C302" s="356">
        <v>49</v>
      </c>
      <c r="D302" s="632">
        <v>1949</v>
      </c>
      <c r="E302" s="50"/>
      <c r="F302" s="51">
        <v>1949</v>
      </c>
    </row>
    <row r="303" spans="3:6" x14ac:dyDescent="0.35">
      <c r="C303" s="356">
        <v>50</v>
      </c>
      <c r="D303" s="697">
        <v>3585</v>
      </c>
      <c r="E303" s="51">
        <v>730</v>
      </c>
      <c r="F303" s="50">
        <v>4315</v>
      </c>
    </row>
    <row r="304" spans="3:6" x14ac:dyDescent="0.35">
      <c r="C304" s="356">
        <v>51</v>
      </c>
      <c r="D304" s="632">
        <v>3781</v>
      </c>
      <c r="E304" s="50">
        <v>1263</v>
      </c>
      <c r="F304" s="51">
        <v>5044</v>
      </c>
    </row>
    <row r="305" spans="3:6" x14ac:dyDescent="0.35">
      <c r="C305" s="356">
        <v>52</v>
      </c>
      <c r="D305" s="697">
        <v>5616</v>
      </c>
      <c r="E305" s="51">
        <v>1180</v>
      </c>
      <c r="F305" s="50">
        <v>6796</v>
      </c>
    </row>
    <row r="306" spans="3:6" x14ac:dyDescent="0.35">
      <c r="C306" s="356">
        <v>53</v>
      </c>
      <c r="D306" s="632">
        <v>2619</v>
      </c>
      <c r="E306" s="50">
        <v>903</v>
      </c>
      <c r="F306" s="51">
        <v>3522</v>
      </c>
    </row>
    <row r="307" spans="3:6" x14ac:dyDescent="0.35">
      <c r="C307" s="356">
        <v>54</v>
      </c>
      <c r="D307" s="697">
        <v>4874</v>
      </c>
      <c r="E307" s="51">
        <v>473</v>
      </c>
      <c r="F307" s="50">
        <v>5347</v>
      </c>
    </row>
    <row r="308" spans="3:6" x14ac:dyDescent="0.35">
      <c r="C308" s="356">
        <v>55</v>
      </c>
      <c r="D308" s="632">
        <v>3314</v>
      </c>
      <c r="E308" s="50">
        <v>486</v>
      </c>
      <c r="F308" s="51">
        <v>3800</v>
      </c>
    </row>
    <row r="309" spans="3:6" x14ac:dyDescent="0.35">
      <c r="C309" s="356">
        <v>56</v>
      </c>
      <c r="D309" s="697">
        <v>5316</v>
      </c>
      <c r="E309" s="51">
        <v>2498</v>
      </c>
      <c r="F309" s="50">
        <v>7814</v>
      </c>
    </row>
    <row r="310" spans="3:6" x14ac:dyDescent="0.35">
      <c r="C310" s="356">
        <v>57</v>
      </c>
      <c r="D310" s="632">
        <v>7530</v>
      </c>
      <c r="E310" s="50">
        <v>2453</v>
      </c>
      <c r="F310" s="51">
        <v>9983</v>
      </c>
    </row>
    <row r="311" spans="3:6" x14ac:dyDescent="0.35">
      <c r="C311" s="356">
        <v>58</v>
      </c>
      <c r="D311" s="632">
        <v>7252</v>
      </c>
      <c r="E311" s="51">
        <v>2621</v>
      </c>
      <c r="F311" s="51">
        <v>9873</v>
      </c>
    </row>
    <row r="312" spans="3:6" x14ac:dyDescent="0.35">
      <c r="C312" s="356">
        <v>59</v>
      </c>
      <c r="D312" s="697">
        <v>9677</v>
      </c>
      <c r="E312" s="50">
        <v>3741</v>
      </c>
      <c r="F312" s="50">
        <v>13418</v>
      </c>
    </row>
    <row r="313" spans="3:6" x14ac:dyDescent="0.35">
      <c r="C313" s="356">
        <v>60</v>
      </c>
      <c r="D313" s="632">
        <v>8077</v>
      </c>
      <c r="E313" s="51">
        <v>2660</v>
      </c>
      <c r="F313" s="51">
        <v>10737</v>
      </c>
    </row>
    <row r="314" spans="3:6" x14ac:dyDescent="0.35">
      <c r="C314" s="356">
        <v>61</v>
      </c>
      <c r="D314" s="697">
        <v>8455</v>
      </c>
      <c r="E314" s="50">
        <v>2320</v>
      </c>
      <c r="F314" s="50">
        <v>10775</v>
      </c>
    </row>
    <row r="315" spans="3:6" x14ac:dyDescent="0.35">
      <c r="C315" s="356">
        <v>62</v>
      </c>
      <c r="D315" s="632">
        <v>5107</v>
      </c>
      <c r="E315" s="51">
        <v>2437</v>
      </c>
      <c r="F315" s="51">
        <v>7544</v>
      </c>
    </row>
    <row r="316" spans="3:6" x14ac:dyDescent="0.35">
      <c r="C316" s="356">
        <v>63</v>
      </c>
      <c r="D316" s="697">
        <v>3302</v>
      </c>
      <c r="E316" s="50">
        <v>1094</v>
      </c>
      <c r="F316" s="50">
        <v>4396</v>
      </c>
    </row>
    <row r="317" spans="3:6" x14ac:dyDescent="0.35">
      <c r="C317" s="356">
        <v>64</v>
      </c>
      <c r="D317" s="633">
        <v>1357</v>
      </c>
      <c r="E317" s="634">
        <v>352</v>
      </c>
      <c r="F317" s="634">
        <v>1709</v>
      </c>
    </row>
    <row r="318" spans="3:6" x14ac:dyDescent="0.35">
      <c r="C318" s="356">
        <v>65</v>
      </c>
      <c r="D318" s="635">
        <v>365</v>
      </c>
      <c r="E318" s="636">
        <v>710</v>
      </c>
      <c r="F318" s="636">
        <v>1075</v>
      </c>
    </row>
    <row r="319" spans="3:6" x14ac:dyDescent="0.35">
      <c r="C319" s="356" t="s">
        <v>139</v>
      </c>
      <c r="D319" s="708">
        <v>116085</v>
      </c>
      <c r="E319" s="703">
        <v>35951</v>
      </c>
      <c r="F319" s="703">
        <v>152036</v>
      </c>
    </row>
  </sheetData>
  <mergeCells count="30">
    <mergeCell ref="C193:E193"/>
    <mergeCell ref="F193:H193"/>
    <mergeCell ref="B207:I207"/>
    <mergeCell ref="D212:F212"/>
    <mergeCell ref="D280:F280"/>
    <mergeCell ref="C172:E172"/>
    <mergeCell ref="F172:H172"/>
    <mergeCell ref="I174:J174"/>
    <mergeCell ref="I177:J177"/>
    <mergeCell ref="C184:E184"/>
    <mergeCell ref="F184:H184"/>
    <mergeCell ref="B181:I181"/>
    <mergeCell ref="C92:E92"/>
    <mergeCell ref="F92:H92"/>
    <mergeCell ref="B100:I100"/>
    <mergeCell ref="D104:F104"/>
    <mergeCell ref="C162:E162"/>
    <mergeCell ref="F162:H162"/>
    <mergeCell ref="C35:E35"/>
    <mergeCell ref="F35:H35"/>
    <mergeCell ref="C78:E78"/>
    <mergeCell ref="F78:H78"/>
    <mergeCell ref="C85:E85"/>
    <mergeCell ref="F85:H85"/>
    <mergeCell ref="C9:E9"/>
    <mergeCell ref="F9:H9"/>
    <mergeCell ref="C19:E19"/>
    <mergeCell ref="F19:H19"/>
    <mergeCell ref="C28:E28"/>
    <mergeCell ref="F28:H28"/>
  </mergeCells>
  <hyperlinks>
    <hyperlink ref="B2" location="Sommaire!A1" display="Retour au sommaire" xr:uid="{00000000-0004-0000-1B00-000000000000}"/>
    <hyperlink ref="C2" location="'Sources et champs'!A1" display="Source et champs" xr:uid="{00000000-0004-0000-1B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5" manualBreakCount="5">
    <brk id="41" max="16383" man="1"/>
    <brk id="101" max="16383" man="1"/>
    <brk id="157" max="16383" man="1"/>
    <brk id="209" max="16383" man="1"/>
    <brk id="277" max="16383" man="1"/>
  </rowBreaks>
  <colBreaks count="1" manualBreakCount="1">
    <brk id="1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dimension ref="A1:G62"/>
  <sheetViews>
    <sheetView showGridLines="0" zoomScaleNormal="100" zoomScaleSheetLayoutView="98" workbookViewId="0">
      <selection activeCell="A6" sqref="A6"/>
    </sheetView>
  </sheetViews>
  <sheetFormatPr baseColWidth="10" defaultRowHeight="14.5" x14ac:dyDescent="0.35"/>
  <cols>
    <col min="1" max="1" width="35.54296875" customWidth="1"/>
    <col min="2" max="3" width="13" customWidth="1"/>
    <col min="4" max="4" width="13.453125" customWidth="1"/>
    <col min="5" max="5" width="12.81640625" customWidth="1"/>
    <col min="6" max="6" width="12.453125" customWidth="1"/>
    <col min="7" max="7" width="12.81640625" customWidth="1"/>
  </cols>
  <sheetData>
    <row r="1" spans="1:7" ht="9" customHeight="1" x14ac:dyDescent="0.35"/>
    <row r="2" spans="1:7" ht="20" x14ac:dyDescent="0.4">
      <c r="A2" s="290" t="s">
        <v>1069</v>
      </c>
    </row>
    <row r="3" spans="1:7" x14ac:dyDescent="0.35">
      <c r="A3" s="3" t="s">
        <v>11</v>
      </c>
      <c r="C3" s="3" t="s">
        <v>1268</v>
      </c>
    </row>
    <row r="4" spans="1:7" ht="13.5" customHeight="1" x14ac:dyDescent="0.35"/>
    <row r="5" spans="1:7" ht="12.75" customHeight="1" x14ac:dyDescent="0.35"/>
    <row r="6" spans="1:7" ht="15.5" x14ac:dyDescent="0.35">
      <c r="A6" s="208" t="s">
        <v>1068</v>
      </c>
    </row>
    <row r="7" spans="1:7" x14ac:dyDescent="0.35">
      <c r="A7" s="175"/>
    </row>
    <row r="8" spans="1:7" ht="16.5" customHeight="1" x14ac:dyDescent="0.35"/>
    <row r="9" spans="1:7" x14ac:dyDescent="0.35">
      <c r="A9" s="209" t="s">
        <v>679</v>
      </c>
    </row>
    <row r="10" spans="1:7" ht="15.75" customHeight="1" x14ac:dyDescent="0.35"/>
    <row r="11" spans="1:7" ht="54.75" customHeight="1" x14ac:dyDescent="0.35">
      <c r="A11" s="357" t="s">
        <v>669</v>
      </c>
      <c r="B11" s="553" t="s">
        <v>670</v>
      </c>
      <c r="C11" s="553" t="s">
        <v>1026</v>
      </c>
      <c r="D11" s="553" t="s">
        <v>675</v>
      </c>
      <c r="E11" s="553" t="s">
        <v>671</v>
      </c>
      <c r="F11" s="553" t="s">
        <v>676</v>
      </c>
      <c r="G11" s="553" t="s">
        <v>731</v>
      </c>
    </row>
    <row r="12" spans="1:7" x14ac:dyDescent="0.35">
      <c r="A12" s="358" t="s">
        <v>672</v>
      </c>
      <c r="B12" s="728">
        <v>3303</v>
      </c>
      <c r="C12" s="729">
        <v>2116</v>
      </c>
      <c r="D12" s="730">
        <f>C12/B12</f>
        <v>0.64062973054798666</v>
      </c>
      <c r="E12" s="729">
        <v>1431</v>
      </c>
      <c r="F12" s="730">
        <f>E12/B12</f>
        <v>0.43324250681198911</v>
      </c>
      <c r="G12" s="730">
        <f>E12/C12</f>
        <v>0.67627599243856329</v>
      </c>
    </row>
    <row r="13" spans="1:7" x14ac:dyDescent="0.35">
      <c r="A13" s="358" t="s">
        <v>673</v>
      </c>
      <c r="B13" s="731">
        <v>716</v>
      </c>
      <c r="C13" s="732">
        <v>495</v>
      </c>
      <c r="D13" s="733">
        <f t="shared" ref="D13:D15" si="0">C13/B13</f>
        <v>0.69134078212290506</v>
      </c>
      <c r="E13" s="732">
        <v>428</v>
      </c>
      <c r="F13" s="733">
        <f t="shared" ref="F13:F15" si="1">E13/B13</f>
        <v>0.5977653631284916</v>
      </c>
      <c r="G13" s="733">
        <f>E13/C13</f>
        <v>0.86464646464646466</v>
      </c>
    </row>
    <row r="14" spans="1:7" x14ac:dyDescent="0.35">
      <c r="A14" s="358" t="s">
        <v>674</v>
      </c>
      <c r="B14" s="731">
        <v>1034</v>
      </c>
      <c r="C14" s="732">
        <v>885</v>
      </c>
      <c r="D14" s="733">
        <f t="shared" si="0"/>
        <v>0.85589941972920691</v>
      </c>
      <c r="E14" s="732">
        <v>650</v>
      </c>
      <c r="F14" s="733">
        <f t="shared" si="1"/>
        <v>0.62862669245647973</v>
      </c>
      <c r="G14" s="733">
        <f t="shared" ref="G14:G16" si="2">E14/C14</f>
        <v>0.7344632768361582</v>
      </c>
    </row>
    <row r="15" spans="1:7" ht="33.75" customHeight="1" x14ac:dyDescent="0.35">
      <c r="A15" s="358" t="s">
        <v>1025</v>
      </c>
      <c r="B15" s="734">
        <v>27911</v>
      </c>
      <c r="C15" s="735">
        <v>21421</v>
      </c>
      <c r="D15" s="736">
        <f t="shared" si="0"/>
        <v>0.7674751889935868</v>
      </c>
      <c r="E15" s="735">
        <v>15736</v>
      </c>
      <c r="F15" s="736">
        <f t="shared" si="1"/>
        <v>0.56379205331231419</v>
      </c>
      <c r="G15" s="736">
        <f t="shared" si="2"/>
        <v>0.73460622753372862</v>
      </c>
    </row>
    <row r="16" spans="1:7" ht="18.75" customHeight="1" x14ac:dyDescent="0.35">
      <c r="A16" s="359" t="s">
        <v>465</v>
      </c>
      <c r="B16" s="737">
        <f>SUM(B12:B15)</f>
        <v>32964</v>
      </c>
      <c r="C16" s="738">
        <f>SUM(C12:C15)</f>
        <v>24917</v>
      </c>
      <c r="D16" s="739">
        <f>C16/B16</f>
        <v>0.75588520810581239</v>
      </c>
      <c r="E16" s="738">
        <f>SUM(E12:E15)</f>
        <v>18245</v>
      </c>
      <c r="F16" s="739">
        <f>E16/B16</f>
        <v>0.55348258706467657</v>
      </c>
      <c r="G16" s="739">
        <f t="shared" si="2"/>
        <v>0.73223100694305088</v>
      </c>
    </row>
    <row r="18" spans="2:3" ht="14.25" customHeight="1" x14ac:dyDescent="0.35"/>
    <row r="19" spans="2:3" ht="25.5" customHeight="1" x14ac:dyDescent="0.35">
      <c r="B19" s="360" t="s">
        <v>677</v>
      </c>
      <c r="C19" s="360" t="s">
        <v>678</v>
      </c>
    </row>
    <row r="20" spans="2:3" ht="20.25" customHeight="1" x14ac:dyDescent="0.35">
      <c r="B20" s="211">
        <f>E16</f>
        <v>18245</v>
      </c>
      <c r="C20" s="211">
        <f>B16-B20</f>
        <v>14719</v>
      </c>
    </row>
    <row r="21" spans="2:3" ht="15.75" customHeight="1" x14ac:dyDescent="0.35"/>
    <row r="22" spans="2:3" ht="15.75" customHeight="1" x14ac:dyDescent="0.35"/>
    <row r="23" spans="2:3" ht="15.75" customHeight="1" x14ac:dyDescent="0.35"/>
    <row r="24" spans="2:3" ht="15.75" customHeight="1" x14ac:dyDescent="0.35"/>
    <row r="25" spans="2:3" ht="15.75" customHeight="1" x14ac:dyDescent="0.35"/>
    <row r="26" spans="2:3" ht="15.75" customHeight="1" x14ac:dyDescent="0.35"/>
    <row r="27" spans="2:3" ht="15.75" customHeight="1" x14ac:dyDescent="0.35"/>
    <row r="28" spans="2:3" ht="15.75" customHeight="1" x14ac:dyDescent="0.35"/>
    <row r="29" spans="2:3" ht="15.75" customHeight="1" x14ac:dyDescent="0.35"/>
    <row r="30" spans="2:3" ht="15.75" customHeight="1" x14ac:dyDescent="0.35"/>
    <row r="31" spans="2:3" ht="15.75" customHeight="1" x14ac:dyDescent="0.35"/>
    <row r="32" spans="2:3"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spans="1:7" ht="15.75" customHeight="1" x14ac:dyDescent="0.35"/>
    <row r="50" spans="1:7" ht="15.75" customHeight="1" x14ac:dyDescent="0.35"/>
    <row r="51" spans="1:7" ht="15.75" customHeight="1" x14ac:dyDescent="0.35"/>
    <row r="52" spans="1:7" ht="15.75" customHeight="1" x14ac:dyDescent="0.35"/>
    <row r="53" spans="1:7" ht="15.75" customHeight="1" x14ac:dyDescent="0.35"/>
    <row r="54" spans="1:7" ht="27.75" customHeight="1" x14ac:dyDescent="0.35">
      <c r="A54" s="1215" t="s">
        <v>1028</v>
      </c>
      <c r="B54" s="1215"/>
      <c r="C54" s="1215"/>
      <c r="D54" s="1215"/>
      <c r="E54" s="1215"/>
      <c r="F54" s="1215"/>
      <c r="G54" s="1215"/>
    </row>
    <row r="55" spans="1:7" x14ac:dyDescent="0.35">
      <c r="A55" s="206" t="s">
        <v>1027</v>
      </c>
    </row>
    <row r="56" spans="1:7" ht="13.5" customHeight="1" x14ac:dyDescent="0.35"/>
    <row r="57" spans="1:7" ht="16.5" customHeight="1" x14ac:dyDescent="0.35">
      <c r="A57" s="1215" t="s">
        <v>1030</v>
      </c>
      <c r="B57" s="1215"/>
      <c r="C57" s="1215"/>
      <c r="D57" s="1215"/>
      <c r="E57" s="1215"/>
      <c r="F57" s="1215"/>
      <c r="G57" s="1215"/>
    </row>
    <row r="58" spans="1:7" ht="12" customHeight="1" x14ac:dyDescent="0.35">
      <c r="A58" s="282"/>
      <c r="B58" s="282"/>
      <c r="C58" s="282"/>
      <c r="D58" s="282"/>
      <c r="E58" s="282"/>
      <c r="F58" s="282"/>
      <c r="G58" s="282"/>
    </row>
    <row r="60" spans="1:7" x14ac:dyDescent="0.35">
      <c r="A60" s="175"/>
    </row>
    <row r="62" spans="1:7" x14ac:dyDescent="0.35">
      <c r="A62" s="210"/>
    </row>
  </sheetData>
  <mergeCells count="2">
    <mergeCell ref="A54:G54"/>
    <mergeCell ref="A57:G57"/>
  </mergeCells>
  <hyperlinks>
    <hyperlink ref="A3" location="Sommaire!A1" display="Retour au sommaire" xr:uid="{00000000-0004-0000-1C00-000000000000}"/>
    <hyperlink ref="C3" location="'Sources et champs'!A1" display="Source et champs" xr:uid="{00000000-0004-0000-1C00-000001000000}"/>
  </hyperlinks>
  <pageMargins left="0.31496062992125984" right="0.51181102362204722" top="0.55118110236220474" bottom="0.35433070866141736" header="0.31496062992125984" footer="0.31496062992125984"/>
  <pageSetup paperSize="9" scale="76" orientation="portrait" r:id="rId1"/>
  <headerFooter differentFirst="1" scaleWithDoc="0">
    <oddFooter>&amp;R&amp;P/&amp;N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H79"/>
  <sheetViews>
    <sheetView showGridLines="0" zoomScaleNormal="100" zoomScaleSheetLayoutView="96" workbookViewId="0">
      <selection activeCell="C2" sqref="C2"/>
    </sheetView>
  </sheetViews>
  <sheetFormatPr baseColWidth="10" defaultRowHeight="14.5" x14ac:dyDescent="0.35"/>
  <cols>
    <col min="1" max="1" width="19.1796875" customWidth="1"/>
    <col min="2" max="2" width="14" customWidth="1"/>
    <col min="3" max="3" width="14.26953125" customWidth="1"/>
    <col min="4" max="4" width="12.7265625" customWidth="1"/>
    <col min="5" max="5" width="12.81640625" customWidth="1"/>
    <col min="6" max="6" width="14.7265625" customWidth="1"/>
    <col min="7" max="7" width="13.453125" customWidth="1"/>
    <col min="8" max="8" width="14.54296875" customWidth="1"/>
  </cols>
  <sheetData>
    <row r="1" spans="1:5" ht="21" customHeight="1" x14ac:dyDescent="0.4">
      <c r="A1" s="290" t="s">
        <v>715</v>
      </c>
    </row>
    <row r="2" spans="1:5" ht="10.5" customHeight="1" x14ac:dyDescent="0.35">
      <c r="A2" s="3" t="s">
        <v>11</v>
      </c>
      <c r="C2" s="3" t="s">
        <v>1268</v>
      </c>
    </row>
    <row r="3" spans="1:5" ht="15.5" x14ac:dyDescent="0.35">
      <c r="A3" s="208" t="s">
        <v>689</v>
      </c>
    </row>
    <row r="6" spans="1:5" x14ac:dyDescent="0.35">
      <c r="A6" s="42" t="s">
        <v>702</v>
      </c>
    </row>
    <row r="7" spans="1:5" ht="12.75" customHeight="1" x14ac:dyDescent="0.35"/>
    <row r="8" spans="1:5" x14ac:dyDescent="0.35">
      <c r="A8" s="746"/>
      <c r="B8" s="1249" t="s">
        <v>713</v>
      </c>
      <c r="C8" s="1250"/>
      <c r="D8" s="1250"/>
      <c r="E8" s="1251"/>
    </row>
    <row r="9" spans="1:5" ht="46" x14ac:dyDescent="0.35">
      <c r="A9" s="747" t="s">
        <v>680</v>
      </c>
      <c r="B9" s="553" t="s">
        <v>681</v>
      </c>
      <c r="C9" s="553" t="s">
        <v>682</v>
      </c>
      <c r="D9" s="553" t="s">
        <v>714</v>
      </c>
      <c r="E9" s="553" t="s">
        <v>683</v>
      </c>
    </row>
    <row r="10" spans="1:5" x14ac:dyDescent="0.35">
      <c r="A10" s="748" t="s">
        <v>684</v>
      </c>
      <c r="B10" s="740">
        <v>2252</v>
      </c>
      <c r="C10" s="741">
        <v>1827</v>
      </c>
      <c r="D10" s="741">
        <v>1569</v>
      </c>
      <c r="E10" s="742">
        <f t="shared" ref="E10:E19" si="0">D10/B10</f>
        <v>0.69671403197158077</v>
      </c>
    </row>
    <row r="11" spans="1:5" x14ac:dyDescent="0.35">
      <c r="A11" s="763" t="s">
        <v>685</v>
      </c>
      <c r="B11" s="743">
        <v>318</v>
      </c>
      <c r="C11" s="744">
        <v>255</v>
      </c>
      <c r="D11" s="744">
        <v>228</v>
      </c>
      <c r="E11" s="745">
        <f t="shared" si="0"/>
        <v>0.71698113207547165</v>
      </c>
    </row>
    <row r="12" spans="1:5" ht="15" thickBot="1" x14ac:dyDescent="0.4">
      <c r="A12" s="764" t="s">
        <v>686</v>
      </c>
      <c r="B12" s="743">
        <v>1934</v>
      </c>
      <c r="C12" s="744">
        <v>1573</v>
      </c>
      <c r="D12" s="744">
        <v>1338</v>
      </c>
      <c r="E12" s="745">
        <f t="shared" si="0"/>
        <v>0.69183040330920376</v>
      </c>
    </row>
    <row r="13" spans="1:5" x14ac:dyDescent="0.35">
      <c r="A13" s="749" t="s">
        <v>687</v>
      </c>
      <c r="B13" s="757">
        <v>3102</v>
      </c>
      <c r="C13" s="758">
        <v>1642</v>
      </c>
      <c r="D13" s="758">
        <v>1876</v>
      </c>
      <c r="E13" s="759">
        <f t="shared" si="0"/>
        <v>0.60477111540941331</v>
      </c>
    </row>
    <row r="14" spans="1:5" x14ac:dyDescent="0.35">
      <c r="A14" s="763" t="s">
        <v>685</v>
      </c>
      <c r="B14" s="743">
        <v>365</v>
      </c>
      <c r="C14" s="744">
        <v>187</v>
      </c>
      <c r="D14" s="744">
        <v>241</v>
      </c>
      <c r="E14" s="745">
        <f t="shared" si="0"/>
        <v>0.66027397260273968</v>
      </c>
    </row>
    <row r="15" spans="1:5" ht="15" thickBot="1" x14ac:dyDescent="0.4">
      <c r="A15" s="765" t="s">
        <v>686</v>
      </c>
      <c r="B15" s="760">
        <v>2737</v>
      </c>
      <c r="C15" s="761">
        <v>1455</v>
      </c>
      <c r="D15" s="761">
        <v>1635</v>
      </c>
      <c r="E15" s="762">
        <f t="shared" si="0"/>
        <v>0.59736938253562299</v>
      </c>
    </row>
    <row r="16" spans="1:5" x14ac:dyDescent="0.35">
      <c r="A16" s="750" t="s">
        <v>688</v>
      </c>
      <c r="B16" s="757">
        <v>3933</v>
      </c>
      <c r="C16" s="758">
        <v>3165</v>
      </c>
      <c r="D16" s="758">
        <v>2858</v>
      </c>
      <c r="E16" s="759">
        <f t="shared" si="0"/>
        <v>0.72667175184337651</v>
      </c>
    </row>
    <row r="17" spans="1:8" x14ac:dyDescent="0.35">
      <c r="A17" s="763" t="s">
        <v>685</v>
      </c>
      <c r="B17" s="743">
        <v>737</v>
      </c>
      <c r="C17" s="744">
        <v>639</v>
      </c>
      <c r="D17" s="744">
        <v>537</v>
      </c>
      <c r="E17" s="745">
        <f t="shared" si="0"/>
        <v>0.72862957937584805</v>
      </c>
    </row>
    <row r="18" spans="1:8" ht="15" thickBot="1" x14ac:dyDescent="0.4">
      <c r="A18" s="765" t="s">
        <v>686</v>
      </c>
      <c r="B18" s="760">
        <v>3196</v>
      </c>
      <c r="C18" s="761">
        <v>2527</v>
      </c>
      <c r="D18" s="761">
        <v>2321</v>
      </c>
      <c r="E18" s="762">
        <f t="shared" si="0"/>
        <v>0.72622027534418021</v>
      </c>
    </row>
    <row r="19" spans="1:8" x14ac:dyDescent="0.35">
      <c r="A19" s="747" t="s">
        <v>94</v>
      </c>
      <c r="B19" s="754">
        <f>SUM(B10+B13+B16)</f>
        <v>9287</v>
      </c>
      <c r="C19" s="755">
        <f>SUM(C10+C13+C16)</f>
        <v>6634</v>
      </c>
      <c r="D19" s="755">
        <v>6303</v>
      </c>
      <c r="E19" s="756">
        <f t="shared" si="0"/>
        <v>0.6786906428340691</v>
      </c>
    </row>
    <row r="23" spans="1:8" x14ac:dyDescent="0.35">
      <c r="A23" s="42" t="s">
        <v>759</v>
      </c>
    </row>
    <row r="24" spans="1:8" ht="13.5" customHeight="1" x14ac:dyDescent="0.35"/>
    <row r="25" spans="1:8" ht="76.5" customHeight="1" x14ac:dyDescent="0.35">
      <c r="A25" s="227" t="s">
        <v>713</v>
      </c>
      <c r="B25" s="553" t="s">
        <v>760</v>
      </c>
      <c r="C25" s="553" t="s">
        <v>691</v>
      </c>
      <c r="D25" s="553" t="s">
        <v>692</v>
      </c>
      <c r="E25" s="553" t="s">
        <v>693</v>
      </c>
      <c r="F25" s="553" t="s">
        <v>780</v>
      </c>
      <c r="G25" s="553" t="s">
        <v>779</v>
      </c>
      <c r="H25" s="553" t="s">
        <v>694</v>
      </c>
    </row>
    <row r="26" spans="1:8" x14ac:dyDescent="0.35">
      <c r="A26" s="766" t="s">
        <v>695</v>
      </c>
      <c r="B26" s="777">
        <v>519</v>
      </c>
      <c r="C26" s="778">
        <v>67</v>
      </c>
      <c r="D26" s="778">
        <v>29</v>
      </c>
      <c r="E26" s="778">
        <v>6</v>
      </c>
      <c r="F26" s="778">
        <v>18</v>
      </c>
      <c r="G26" s="778">
        <v>6</v>
      </c>
      <c r="H26" s="779">
        <f>G26/C26</f>
        <v>8.9552238805970144E-2</v>
      </c>
    </row>
    <row r="27" spans="1:8" x14ac:dyDescent="0.35">
      <c r="A27" s="766" t="s">
        <v>696</v>
      </c>
      <c r="B27" s="780">
        <v>48</v>
      </c>
      <c r="C27" s="781">
        <v>191</v>
      </c>
      <c r="D27" s="781">
        <v>90</v>
      </c>
      <c r="E27" s="781">
        <v>64</v>
      </c>
      <c r="F27" s="781">
        <v>30</v>
      </c>
      <c r="G27" s="781">
        <v>26</v>
      </c>
      <c r="H27" s="782">
        <f>G27/C27</f>
        <v>0.13612565445026178</v>
      </c>
    </row>
    <row r="28" spans="1:8" x14ac:dyDescent="0.35">
      <c r="A28" s="766" t="s">
        <v>697</v>
      </c>
      <c r="B28" s="783">
        <v>17</v>
      </c>
      <c r="C28" s="784">
        <v>145</v>
      </c>
      <c r="D28" s="784">
        <v>67</v>
      </c>
      <c r="E28" s="784">
        <v>23</v>
      </c>
      <c r="F28" s="784">
        <v>16</v>
      </c>
      <c r="G28" s="784">
        <v>16</v>
      </c>
      <c r="H28" s="785">
        <f>G28/C28</f>
        <v>0.1103448275862069</v>
      </c>
    </row>
    <row r="29" spans="1:8" x14ac:dyDescent="0.35">
      <c r="A29" s="767" t="s">
        <v>72</v>
      </c>
      <c r="B29" s="786">
        <f t="shared" ref="B29:G29" si="1">SUM(B26:B28)</f>
        <v>584</v>
      </c>
      <c r="C29" s="787">
        <f t="shared" si="1"/>
        <v>403</v>
      </c>
      <c r="D29" s="787">
        <f t="shared" si="1"/>
        <v>186</v>
      </c>
      <c r="E29" s="787">
        <f t="shared" si="1"/>
        <v>93</v>
      </c>
      <c r="F29" s="787">
        <f t="shared" si="1"/>
        <v>64</v>
      </c>
      <c r="G29" s="787">
        <f t="shared" si="1"/>
        <v>48</v>
      </c>
      <c r="H29" s="788">
        <f>G29/C29</f>
        <v>0.11910669975186104</v>
      </c>
    </row>
    <row r="49" spans="1:2" x14ac:dyDescent="0.35">
      <c r="B49" s="42"/>
    </row>
    <row r="59" spans="1:2" x14ac:dyDescent="0.35">
      <c r="A59" s="206" t="s">
        <v>1031</v>
      </c>
    </row>
    <row r="62" spans="1:2" ht="12" customHeight="1" x14ac:dyDescent="0.35"/>
    <row r="63" spans="1:2" ht="20" x14ac:dyDescent="0.4">
      <c r="A63" s="290" t="s">
        <v>715</v>
      </c>
    </row>
    <row r="64" spans="1:2" ht="19.5" customHeight="1" x14ac:dyDescent="0.35"/>
    <row r="65" spans="1:5" ht="15.5" x14ac:dyDescent="0.35">
      <c r="A65" s="208" t="s">
        <v>689</v>
      </c>
    </row>
    <row r="66" spans="1:5" ht="15.5" x14ac:dyDescent="0.35">
      <c r="A66" s="208"/>
    </row>
    <row r="68" spans="1:5" x14ac:dyDescent="0.35">
      <c r="A68" s="42" t="s">
        <v>1074</v>
      </c>
    </row>
    <row r="71" spans="1:5" x14ac:dyDescent="0.35">
      <c r="B71" s="1252" t="s">
        <v>761</v>
      </c>
      <c r="C71" s="1252"/>
      <c r="D71" s="1252"/>
      <c r="E71" s="1252"/>
    </row>
    <row r="72" spans="1:5" ht="46" x14ac:dyDescent="0.35">
      <c r="A72" s="747" t="s">
        <v>1111</v>
      </c>
      <c r="B72" s="794" t="s">
        <v>681</v>
      </c>
      <c r="C72" s="794" t="s">
        <v>682</v>
      </c>
      <c r="D72" s="794" t="s">
        <v>762</v>
      </c>
      <c r="E72" s="794" t="s">
        <v>683</v>
      </c>
    </row>
    <row r="73" spans="1:5" ht="15.75" customHeight="1" x14ac:dyDescent="0.35">
      <c r="A73" s="792" t="s">
        <v>685</v>
      </c>
      <c r="B73" s="789">
        <v>216</v>
      </c>
      <c r="C73" s="790">
        <v>176</v>
      </c>
      <c r="D73" s="790">
        <v>149</v>
      </c>
      <c r="E73" s="791">
        <v>0.69</v>
      </c>
    </row>
    <row r="74" spans="1:5" ht="16.5" customHeight="1" x14ac:dyDescent="0.35">
      <c r="A74" s="792" t="s">
        <v>701</v>
      </c>
      <c r="B74" s="751">
        <v>1877</v>
      </c>
      <c r="C74" s="752">
        <v>1570</v>
      </c>
      <c r="D74" s="752">
        <v>1367</v>
      </c>
      <c r="E74" s="753">
        <v>0.72799999999999998</v>
      </c>
    </row>
    <row r="75" spans="1:5" ht="18" customHeight="1" x14ac:dyDescent="0.35">
      <c r="A75" s="793" t="s">
        <v>688</v>
      </c>
      <c r="B75" s="754">
        <v>2093</v>
      </c>
      <c r="C75" s="755">
        <f>C73+C74</f>
        <v>1746</v>
      </c>
      <c r="D75" s="755">
        <v>1516</v>
      </c>
      <c r="E75" s="756">
        <v>0.72399999999999998</v>
      </c>
    </row>
    <row r="79" spans="1:5" x14ac:dyDescent="0.35">
      <c r="A79" s="206" t="s">
        <v>1029</v>
      </c>
    </row>
  </sheetData>
  <mergeCells count="2">
    <mergeCell ref="B8:E8"/>
    <mergeCell ref="B71:E71"/>
  </mergeCells>
  <hyperlinks>
    <hyperlink ref="A2" location="Sommaire!A1" display="Retour au sommaire" xr:uid="{00000000-0004-0000-1D00-000000000000}"/>
    <hyperlink ref="C2" location="'Sources et champs'!A1" display="Source et champs" xr:uid="{00000000-0004-0000-1D00-000001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6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F24"/>
  <sheetViews>
    <sheetView showGridLines="0" zoomScale="70" zoomScaleNormal="70" workbookViewId="0">
      <selection activeCell="D12" sqref="D12"/>
    </sheetView>
  </sheetViews>
  <sheetFormatPr baseColWidth="10" defaultRowHeight="14.5" x14ac:dyDescent="0.35"/>
  <cols>
    <col min="2" max="2" width="8.7265625" style="511" customWidth="1"/>
    <col min="3" max="3" width="3.54296875" customWidth="1"/>
    <col min="4" max="4" width="46.1796875" customWidth="1"/>
  </cols>
  <sheetData>
    <row r="2" spans="2:6" ht="26" x14ac:dyDescent="0.6">
      <c r="D2" s="2" t="s">
        <v>8</v>
      </c>
    </row>
    <row r="5" spans="2:6" ht="18.5" x14ac:dyDescent="0.45">
      <c r="B5" s="512">
        <v>1</v>
      </c>
      <c r="C5" s="4"/>
      <c r="D5" s="4" t="s">
        <v>9</v>
      </c>
      <c r="E5" s="1"/>
      <c r="F5" s="1"/>
    </row>
    <row r="6" spans="2:6" ht="18.5" x14ac:dyDescent="0.45">
      <c r="B6" s="512">
        <v>2</v>
      </c>
      <c r="C6" s="4"/>
      <c r="D6" s="4" t="s">
        <v>0</v>
      </c>
      <c r="E6" s="1"/>
      <c r="F6" s="1"/>
    </row>
    <row r="7" spans="2:6" ht="18.5" x14ac:dyDescent="0.45">
      <c r="B7" s="512">
        <v>3</v>
      </c>
      <c r="C7" s="4"/>
      <c r="D7" s="4" t="s">
        <v>1</v>
      </c>
      <c r="E7" s="1"/>
      <c r="F7" s="1"/>
    </row>
    <row r="8" spans="2:6" ht="18.5" x14ac:dyDescent="0.45">
      <c r="B8" s="512">
        <v>4</v>
      </c>
      <c r="C8" s="4"/>
      <c r="D8" s="4" t="s">
        <v>2</v>
      </c>
      <c r="E8" s="1"/>
      <c r="F8" s="1"/>
    </row>
    <row r="9" spans="2:6" ht="18.5" x14ac:dyDescent="0.45">
      <c r="B9" s="512">
        <v>5</v>
      </c>
      <c r="C9" s="4"/>
      <c r="D9" s="4" t="s">
        <v>3</v>
      </c>
      <c r="E9" s="1"/>
      <c r="F9" s="1"/>
    </row>
    <row r="10" spans="2:6" ht="18.5" x14ac:dyDescent="0.45">
      <c r="B10" s="512">
        <v>6</v>
      </c>
      <c r="C10" s="4"/>
      <c r="D10" s="4" t="s">
        <v>4</v>
      </c>
      <c r="E10" s="1"/>
      <c r="F10" s="1"/>
    </row>
    <row r="11" spans="2:6" ht="18.5" x14ac:dyDescent="0.45">
      <c r="B11" s="512">
        <v>7</v>
      </c>
      <c r="C11" s="4"/>
      <c r="D11" s="4" t="s">
        <v>5</v>
      </c>
      <c r="E11" s="1"/>
      <c r="F11" s="1"/>
    </row>
    <row r="12" spans="2:6" ht="18.5" x14ac:dyDescent="0.45">
      <c r="B12" s="512">
        <v>8</v>
      </c>
      <c r="C12" s="4"/>
      <c r="D12" s="4" t="s">
        <v>6</v>
      </c>
      <c r="E12" s="1"/>
      <c r="F12" s="1"/>
    </row>
    <row r="13" spans="2:6" ht="18.5" x14ac:dyDescent="0.45">
      <c r="B13" s="512">
        <v>9</v>
      </c>
      <c r="C13" s="4"/>
      <c r="D13" s="4" t="s">
        <v>7</v>
      </c>
      <c r="E13" s="1"/>
      <c r="F13" s="1"/>
    </row>
    <row r="14" spans="2:6" ht="18.5" x14ac:dyDescent="0.45">
      <c r="B14" s="512"/>
      <c r="C14" s="4"/>
      <c r="D14" s="4" t="s">
        <v>1267</v>
      </c>
      <c r="E14" s="1"/>
      <c r="F14" s="1"/>
    </row>
    <row r="15" spans="2:6" ht="18.5" x14ac:dyDescent="0.45">
      <c r="B15" s="512"/>
      <c r="C15" s="4"/>
      <c r="D15" s="4"/>
      <c r="E15" s="1"/>
      <c r="F15" s="1"/>
    </row>
    <row r="17" spans="4:4" x14ac:dyDescent="0.35">
      <c r="D17" s="3"/>
    </row>
    <row r="24" spans="4:4" x14ac:dyDescent="0.35">
      <c r="D24" s="283"/>
    </row>
  </sheetData>
  <hyperlinks>
    <hyperlink ref="B6:D6" location="'2 Les recrutements'!A1" display="'2 Les recrutements'!A1" xr:uid="{00000000-0004-0000-0200-000000000000}"/>
    <hyperlink ref="B7:D7" location="'3 Les départs à la retraites et'!A1" display="'3 Les départs à la retraites et'!A1" xr:uid="{00000000-0004-0000-0200-000001000000}"/>
    <hyperlink ref="B8:D8" location="'4 Les rémunérations'!A1" display="'4 Les rémunérations'!A1" xr:uid="{00000000-0004-0000-0200-000002000000}"/>
    <hyperlink ref="B9:D9" location="'5 Les congés'!A1" display="'5 Les congés'!A1" xr:uid="{00000000-0004-0000-0200-000003000000}"/>
    <hyperlink ref="B10:D10" location="'6 La formation continue'!A1" display="'6 La formation continue'!A1" xr:uid="{00000000-0004-0000-0200-000004000000}"/>
    <hyperlink ref="B11:D11" location="'7 Les promotions'!A1" display="'7 Les promotions'!A1" xr:uid="{00000000-0004-0000-0200-000005000000}"/>
    <hyperlink ref="B12:D12" location="'8 Le handicap'!A1" display="'8 Le handicap'!A1" xr:uid="{00000000-0004-0000-0200-000006000000}"/>
    <hyperlink ref="B13:D13" location="'10 La politique sociale'!A1" display="'10 La politique sociale'!A1" xr:uid="{00000000-0004-0000-0200-000007000000}"/>
    <hyperlink ref="D5" location="'Sommaire Ch 1'!A1" display="La répartition des personnels" xr:uid="{00000000-0004-0000-0200-000008000000}"/>
    <hyperlink ref="B5" location="'Sommaire Ch 1'!A1" display="'Sommaire Ch 1'!A1" xr:uid="{00000000-0004-0000-0200-000009000000}"/>
    <hyperlink ref="D7" location="'3 Les départs définitifs'!A1" display="Les départs à la retraites et démissions" xr:uid="{00000000-0004-0000-0200-00000A000000}"/>
    <hyperlink ref="B7" location="'3 Les départs définitifs'!A1" display="'3 Les départs définitifs'!A1" xr:uid="{00000000-0004-0000-0200-00000B000000}"/>
    <hyperlink ref="D13" location="'9 La politique sociale'!A1" display="La politique sociale" xr:uid="{00000000-0004-0000-0200-00000C000000}"/>
    <hyperlink ref="B13" location="'9 La politique sociale'!A1" display="'9 La politique sociale'!A1" xr:uid="{00000000-0004-0000-0200-00000D000000}"/>
    <hyperlink ref="D6" location="'2 Les recrutements titulaires'!A1" display="Les recrutements" xr:uid="{00000000-0004-0000-0200-00000E000000}"/>
    <hyperlink ref="D12" location="'8 Le handicap 1'!A1" display="Le handicap" xr:uid="{00000000-0004-0000-0200-00000F000000}"/>
    <hyperlink ref="B6" location="'2 Les recrutements titulaires'!A1" display="'2 Les recrutements titulaires'!A1" xr:uid="{00000000-0004-0000-0200-000010000000}"/>
    <hyperlink ref="B12" location="'8 Le handicap 1'!A1" display="'8 Le handicap 1'!A1" xr:uid="{00000000-0004-0000-0200-000011000000}"/>
    <hyperlink ref="D14" location="Glossaire!A1" display="Glossaire" xr:uid="{00000000-0004-0000-0200-000012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dimension ref="A1:I100"/>
  <sheetViews>
    <sheetView showGridLines="0" zoomScaleNormal="100" zoomScaleSheetLayoutView="95" workbookViewId="0">
      <selection activeCell="C2" sqref="C2"/>
    </sheetView>
  </sheetViews>
  <sheetFormatPr baseColWidth="10" defaultRowHeight="14.5" x14ac:dyDescent="0.35"/>
  <cols>
    <col min="1" max="1" width="2.1796875" customWidth="1"/>
    <col min="2" max="2" width="24.453125" customWidth="1"/>
    <col min="3" max="4" width="12.7265625" customWidth="1"/>
    <col min="5" max="5" width="12.1796875" customWidth="1"/>
    <col min="6" max="6" width="11.7265625" customWidth="1"/>
    <col min="7" max="7" width="13.81640625" customWidth="1"/>
    <col min="8" max="8" width="12" customWidth="1"/>
    <col min="9" max="9" width="12.54296875" customWidth="1"/>
    <col min="10" max="10" width="10.81640625" customWidth="1"/>
    <col min="11" max="11" width="10.453125" customWidth="1"/>
  </cols>
  <sheetData>
    <row r="1" spans="1:7" ht="20" x14ac:dyDescent="0.4">
      <c r="B1" s="290" t="s">
        <v>721</v>
      </c>
    </row>
    <row r="2" spans="1:7" x14ac:dyDescent="0.35">
      <c r="B2" s="3" t="s">
        <v>11</v>
      </c>
      <c r="C2" s="3" t="s">
        <v>1268</v>
      </c>
    </row>
    <row r="3" spans="1:7" ht="15.5" x14ac:dyDescent="0.35">
      <c r="B3" s="208" t="s">
        <v>763</v>
      </c>
    </row>
    <row r="4" spans="1:7" ht="12.75" customHeight="1" x14ac:dyDescent="0.35"/>
    <row r="5" spans="1:7" ht="13.5" customHeight="1" x14ac:dyDescent="0.35"/>
    <row r="6" spans="1:7" x14ac:dyDescent="0.35">
      <c r="B6" s="42" t="s">
        <v>764</v>
      </c>
    </row>
    <row r="7" spans="1:7" ht="11.25" customHeight="1" x14ac:dyDescent="0.35"/>
    <row r="8" spans="1:7" ht="53.25" customHeight="1" x14ac:dyDescent="0.35">
      <c r="B8" s="358" t="s">
        <v>728</v>
      </c>
      <c r="C8" s="553" t="s">
        <v>681</v>
      </c>
      <c r="D8" s="553" t="s">
        <v>765</v>
      </c>
      <c r="E8" s="553" t="s">
        <v>714</v>
      </c>
      <c r="F8" s="553" t="s">
        <v>683</v>
      </c>
    </row>
    <row r="9" spans="1:7" x14ac:dyDescent="0.35">
      <c r="B9" s="748" t="s">
        <v>684</v>
      </c>
      <c r="C9" s="795">
        <v>1362</v>
      </c>
      <c r="D9" s="796">
        <v>1289</v>
      </c>
      <c r="E9" s="796">
        <v>1077</v>
      </c>
      <c r="F9" s="797">
        <f t="shared" ref="F9:F14" si="0">E9/C9</f>
        <v>0.79074889867841414</v>
      </c>
    </row>
    <row r="10" spans="1:7" x14ac:dyDescent="0.35">
      <c r="B10" s="763" t="s">
        <v>685</v>
      </c>
      <c r="C10" s="798">
        <v>561</v>
      </c>
      <c r="D10" s="799">
        <v>546</v>
      </c>
      <c r="E10" s="799">
        <v>443</v>
      </c>
      <c r="F10" s="800">
        <f t="shared" si="0"/>
        <v>0.78966131907308379</v>
      </c>
    </row>
    <row r="11" spans="1:7" x14ac:dyDescent="0.35">
      <c r="B11" s="763" t="s">
        <v>701</v>
      </c>
      <c r="C11" s="798">
        <v>801</v>
      </c>
      <c r="D11" s="799">
        <v>743</v>
      </c>
      <c r="E11" s="799">
        <v>634</v>
      </c>
      <c r="F11" s="800">
        <f t="shared" si="0"/>
        <v>0.79151061173533088</v>
      </c>
    </row>
    <row r="12" spans="1:7" x14ac:dyDescent="0.35">
      <c r="B12" s="748" t="s">
        <v>703</v>
      </c>
      <c r="C12" s="801">
        <v>1101</v>
      </c>
      <c r="D12" s="802">
        <v>842</v>
      </c>
      <c r="E12" s="802">
        <v>921</v>
      </c>
      <c r="F12" s="803">
        <f t="shared" si="0"/>
        <v>0.8365122615803815</v>
      </c>
    </row>
    <row r="13" spans="1:7" x14ac:dyDescent="0.35">
      <c r="B13" s="763" t="s">
        <v>685</v>
      </c>
      <c r="C13" s="798">
        <v>270</v>
      </c>
      <c r="D13" s="799">
        <v>182</v>
      </c>
      <c r="E13" s="799">
        <v>226</v>
      </c>
      <c r="F13" s="800">
        <f t="shared" si="0"/>
        <v>0.83703703703703702</v>
      </c>
    </row>
    <row r="14" spans="1:7" x14ac:dyDescent="0.35">
      <c r="B14" s="763" t="s">
        <v>701</v>
      </c>
      <c r="C14" s="798">
        <v>831</v>
      </c>
      <c r="D14" s="799">
        <v>660</v>
      </c>
      <c r="E14" s="799">
        <v>695</v>
      </c>
      <c r="F14" s="800">
        <f t="shared" si="0"/>
        <v>0.83634175691937429</v>
      </c>
    </row>
    <row r="15" spans="1:7" x14ac:dyDescent="0.35">
      <c r="A15" s="63"/>
      <c r="B15" s="748" t="s">
        <v>766</v>
      </c>
      <c r="C15" s="801">
        <v>5662</v>
      </c>
      <c r="D15" s="802">
        <v>5293</v>
      </c>
      <c r="E15" s="802">
        <v>4035</v>
      </c>
      <c r="F15" s="803">
        <v>0.71299999999999997</v>
      </c>
      <c r="G15" s="63"/>
    </row>
    <row r="16" spans="1:7" ht="15.75" customHeight="1" x14ac:dyDescent="0.35">
      <c r="A16" s="63"/>
      <c r="B16" s="763" t="s">
        <v>685</v>
      </c>
      <c r="C16" s="798">
        <v>1452</v>
      </c>
      <c r="D16" s="799">
        <v>1382</v>
      </c>
      <c r="E16" s="799">
        <v>1046</v>
      </c>
      <c r="F16" s="800">
        <v>0.72</v>
      </c>
      <c r="G16" s="63"/>
    </row>
    <row r="17" spans="1:7" x14ac:dyDescent="0.35">
      <c r="A17" s="63"/>
      <c r="B17" s="763" t="s">
        <v>701</v>
      </c>
      <c r="C17" s="798">
        <v>4210</v>
      </c>
      <c r="D17" s="799">
        <v>3911</v>
      </c>
      <c r="E17" s="799">
        <v>2989</v>
      </c>
      <c r="F17" s="800">
        <v>0.71</v>
      </c>
      <c r="G17" s="63"/>
    </row>
    <row r="18" spans="1:7" x14ac:dyDescent="0.35">
      <c r="A18" s="63"/>
      <c r="B18" s="748" t="s">
        <v>687</v>
      </c>
      <c r="C18" s="801">
        <v>9217</v>
      </c>
      <c r="D18" s="802">
        <v>5167</v>
      </c>
      <c r="E18" s="802">
        <v>4450</v>
      </c>
      <c r="F18" s="803">
        <f>E18/C18</f>
        <v>0.48280351524357168</v>
      </c>
      <c r="G18" s="63"/>
    </row>
    <row r="19" spans="1:7" x14ac:dyDescent="0.35">
      <c r="A19" s="63"/>
      <c r="B19" s="763" t="s">
        <v>685</v>
      </c>
      <c r="C19" s="798">
        <v>3378</v>
      </c>
      <c r="D19" s="799">
        <v>1898</v>
      </c>
      <c r="E19" s="799">
        <v>1591</v>
      </c>
      <c r="F19" s="800">
        <f>E19/C19</f>
        <v>0.4709887507400829</v>
      </c>
      <c r="G19" s="63"/>
    </row>
    <row r="20" spans="1:7" x14ac:dyDescent="0.35">
      <c r="A20" s="63"/>
      <c r="B20" s="763" t="s">
        <v>701</v>
      </c>
      <c r="C20" s="798">
        <v>5839</v>
      </c>
      <c r="D20" s="799">
        <v>3269</v>
      </c>
      <c r="E20" s="799">
        <v>2859</v>
      </c>
      <c r="F20" s="800">
        <f>E20/C20</f>
        <v>0.48963863675286862</v>
      </c>
      <c r="G20" s="63"/>
    </row>
    <row r="21" spans="1:7" x14ac:dyDescent="0.35">
      <c r="A21" s="63"/>
      <c r="B21" s="748" t="s">
        <v>716</v>
      </c>
      <c r="C21" s="801">
        <v>39999</v>
      </c>
      <c r="D21" s="802">
        <v>33054</v>
      </c>
      <c r="E21" s="802">
        <v>27824</v>
      </c>
      <c r="F21" s="803">
        <v>0.69599999999999995</v>
      </c>
      <c r="G21" s="63"/>
    </row>
    <row r="22" spans="1:7" x14ac:dyDescent="0.35">
      <c r="A22" s="63"/>
      <c r="B22" s="763" t="s">
        <v>685</v>
      </c>
      <c r="C22" s="798">
        <v>17602</v>
      </c>
      <c r="D22" s="799">
        <v>14798</v>
      </c>
      <c r="E22" s="799">
        <v>12146</v>
      </c>
      <c r="F22" s="800">
        <v>0.69</v>
      </c>
      <c r="G22" s="63"/>
    </row>
    <row r="23" spans="1:7" x14ac:dyDescent="0.35">
      <c r="A23" s="63"/>
      <c r="B23" s="763" t="s">
        <v>701</v>
      </c>
      <c r="C23" s="798">
        <v>22397</v>
      </c>
      <c r="D23" s="799">
        <v>18257</v>
      </c>
      <c r="E23" s="799">
        <v>15678</v>
      </c>
      <c r="F23" s="800">
        <v>0.7</v>
      </c>
      <c r="G23" s="63"/>
    </row>
    <row r="24" spans="1:7" ht="23" x14ac:dyDescent="0.35">
      <c r="B24" s="805" t="s">
        <v>1112</v>
      </c>
      <c r="C24" s="801">
        <v>9259</v>
      </c>
      <c r="D24" s="802">
        <v>7298</v>
      </c>
      <c r="E24" s="802">
        <v>7491</v>
      </c>
      <c r="F24" s="803">
        <f t="shared" ref="F24:F30" si="1">E24/C24</f>
        <v>0.80905065341829574</v>
      </c>
    </row>
    <row r="25" spans="1:7" x14ac:dyDescent="0.35">
      <c r="B25" s="763" t="s">
        <v>685</v>
      </c>
      <c r="C25" s="798">
        <v>3072</v>
      </c>
      <c r="D25" s="799">
        <v>2432</v>
      </c>
      <c r="E25" s="799">
        <v>2428</v>
      </c>
      <c r="F25" s="800">
        <f t="shared" si="1"/>
        <v>0.79036458333333337</v>
      </c>
    </row>
    <row r="26" spans="1:7" x14ac:dyDescent="0.35">
      <c r="B26" s="763" t="s">
        <v>701</v>
      </c>
      <c r="C26" s="798">
        <v>6187</v>
      </c>
      <c r="D26" s="799">
        <v>4866</v>
      </c>
      <c r="E26" s="799">
        <v>5063</v>
      </c>
      <c r="F26" s="800">
        <f t="shared" si="1"/>
        <v>0.81832875383869408</v>
      </c>
    </row>
    <row r="27" spans="1:7" x14ac:dyDescent="0.35">
      <c r="A27" s="63"/>
      <c r="B27" s="804" t="s">
        <v>688</v>
      </c>
      <c r="C27" s="801">
        <v>34289</v>
      </c>
      <c r="D27" s="802">
        <v>32060</v>
      </c>
      <c r="E27" s="802">
        <v>26886</v>
      </c>
      <c r="F27" s="803">
        <f t="shared" si="1"/>
        <v>0.78409985709702823</v>
      </c>
    </row>
    <row r="28" spans="1:7" x14ac:dyDescent="0.35">
      <c r="B28" s="763" t="s">
        <v>685</v>
      </c>
      <c r="C28" s="798">
        <v>13486</v>
      </c>
      <c r="D28" s="799">
        <v>12636</v>
      </c>
      <c r="E28" s="799">
        <v>10644</v>
      </c>
      <c r="F28" s="800">
        <f t="shared" si="1"/>
        <v>0.78926293934450542</v>
      </c>
    </row>
    <row r="29" spans="1:7" ht="15.75" customHeight="1" x14ac:dyDescent="0.35">
      <c r="B29" s="763" t="s">
        <v>701</v>
      </c>
      <c r="C29" s="806">
        <v>20803</v>
      </c>
      <c r="D29" s="807">
        <v>19424</v>
      </c>
      <c r="E29" s="807">
        <v>16242</v>
      </c>
      <c r="F29" s="808">
        <f t="shared" si="1"/>
        <v>0.78075277604191706</v>
      </c>
    </row>
    <row r="30" spans="1:7" x14ac:dyDescent="0.35">
      <c r="B30" s="747" t="s">
        <v>94</v>
      </c>
      <c r="C30" s="809">
        <f>SUM(C12+C18+C27+C9+C24+C15+C21)</f>
        <v>100889</v>
      </c>
      <c r="D30" s="810">
        <f>SUM(D12+D18+D27+D9+D24+D15+D21)</f>
        <v>85003</v>
      </c>
      <c r="E30" s="810">
        <f>E9+E12+E18+E24+E27+E15+E21</f>
        <v>72684</v>
      </c>
      <c r="F30" s="811">
        <f t="shared" si="1"/>
        <v>0.72043532991703751</v>
      </c>
    </row>
    <row r="33" spans="2:9" ht="13.5" customHeight="1" x14ac:dyDescent="0.35">
      <c r="B33" s="262" t="s">
        <v>784</v>
      </c>
    </row>
    <row r="34" spans="2:9" x14ac:dyDescent="0.35">
      <c r="B34" s="262" t="s">
        <v>785</v>
      </c>
    </row>
    <row r="35" spans="2:9" ht="12.75" customHeight="1" x14ac:dyDescent="0.35"/>
    <row r="36" spans="2:9" ht="87" customHeight="1" x14ac:dyDescent="0.35">
      <c r="B36" s="226" t="s">
        <v>713</v>
      </c>
      <c r="C36" s="553" t="s">
        <v>690</v>
      </c>
      <c r="D36" s="553" t="s">
        <v>717</v>
      </c>
      <c r="E36" s="553" t="s">
        <v>692</v>
      </c>
      <c r="F36" s="553" t="s">
        <v>693</v>
      </c>
      <c r="G36" s="553" t="s">
        <v>767</v>
      </c>
      <c r="H36" s="553" t="s">
        <v>718</v>
      </c>
      <c r="I36" s="553" t="s">
        <v>720</v>
      </c>
    </row>
    <row r="37" spans="2:9" ht="23.25" customHeight="1" x14ac:dyDescent="0.35">
      <c r="B37" s="812" t="s">
        <v>722</v>
      </c>
      <c r="C37" s="768">
        <v>905</v>
      </c>
      <c r="D37" s="769">
        <v>227</v>
      </c>
      <c r="E37" s="769">
        <v>115</v>
      </c>
      <c r="F37" s="769">
        <v>48</v>
      </c>
      <c r="G37" s="769">
        <v>64</v>
      </c>
      <c r="H37" s="769">
        <v>22</v>
      </c>
      <c r="I37" s="770">
        <f>H37/D37</f>
        <v>9.6916299559471369E-2</v>
      </c>
    </row>
    <row r="38" spans="2:9" ht="17.25" customHeight="1" x14ac:dyDescent="0.35">
      <c r="B38" s="813" t="s">
        <v>719</v>
      </c>
      <c r="C38" s="771">
        <v>975</v>
      </c>
      <c r="D38" s="772">
        <v>307</v>
      </c>
      <c r="E38" s="772">
        <v>79</v>
      </c>
      <c r="F38" s="772">
        <v>46</v>
      </c>
      <c r="G38" s="772">
        <v>29</v>
      </c>
      <c r="H38" s="772">
        <v>23</v>
      </c>
      <c r="I38" s="773">
        <f>H38/D38</f>
        <v>7.4918566775244305E-2</v>
      </c>
    </row>
    <row r="39" spans="2:9" ht="18.75" customHeight="1" x14ac:dyDescent="0.35">
      <c r="B39" s="814" t="s">
        <v>72</v>
      </c>
      <c r="C39" s="774">
        <f>SUM(C37:C38)</f>
        <v>1880</v>
      </c>
      <c r="D39" s="775">
        <f t="shared" ref="D39:F39" si="2">SUM(D37:D38)</f>
        <v>534</v>
      </c>
      <c r="E39" s="775">
        <f>SUM(E37:E38)</f>
        <v>194</v>
      </c>
      <c r="F39" s="775">
        <f t="shared" si="2"/>
        <v>94</v>
      </c>
      <c r="G39" s="775">
        <f>SUM(G37:G38)</f>
        <v>93</v>
      </c>
      <c r="H39" s="775">
        <f>SUM(H37:H38)</f>
        <v>45</v>
      </c>
      <c r="I39" s="776">
        <f>H39/D39</f>
        <v>8.4269662921348312E-2</v>
      </c>
    </row>
    <row r="40" spans="2:9" ht="24" customHeight="1" x14ac:dyDescent="0.35"/>
    <row r="41" spans="2:9" ht="24" customHeight="1" x14ac:dyDescent="0.35"/>
    <row r="43" spans="2:9" ht="15" customHeight="1" x14ac:dyDescent="0.35"/>
    <row r="44" spans="2:9" x14ac:dyDescent="0.35">
      <c r="B44" s="42" t="s">
        <v>786</v>
      </c>
    </row>
    <row r="45" spans="2:9" ht="13.5" customHeight="1" x14ac:dyDescent="0.35">
      <c r="B45" s="42" t="s">
        <v>787</v>
      </c>
    </row>
    <row r="46" spans="2:9" ht="11.25" customHeight="1" x14ac:dyDescent="0.35"/>
    <row r="47" spans="2:9" ht="27.75" customHeight="1" x14ac:dyDescent="0.35">
      <c r="B47" s="1254" t="s">
        <v>768</v>
      </c>
      <c r="C47" s="1254"/>
      <c r="D47" s="1254"/>
      <c r="E47" s="1254"/>
      <c r="F47" s="1254"/>
      <c r="G47" s="1254"/>
      <c r="H47" s="1254"/>
      <c r="I47" s="1254"/>
    </row>
    <row r="48" spans="2:9" ht="26.25" customHeight="1" x14ac:dyDescent="0.35">
      <c r="B48" s="1253" t="s">
        <v>769</v>
      </c>
      <c r="C48" s="1253"/>
      <c r="D48" s="1253"/>
      <c r="E48" s="1253"/>
      <c r="F48" s="1253"/>
      <c r="G48" s="1253"/>
      <c r="H48" s="1253"/>
      <c r="I48" s="1253"/>
    </row>
    <row r="49" spans="2:9" ht="28.5" customHeight="1" x14ac:dyDescent="0.35">
      <c r="B49" s="1253" t="s">
        <v>770</v>
      </c>
      <c r="C49" s="1253"/>
      <c r="D49" s="1253"/>
      <c r="E49" s="1253"/>
      <c r="F49" s="1253"/>
      <c r="G49" s="1253"/>
      <c r="H49" s="1253"/>
      <c r="I49" s="1253"/>
    </row>
    <row r="50" spans="2:9" ht="28.5" customHeight="1" x14ac:dyDescent="0.35">
      <c r="B50" s="1253" t="s">
        <v>1032</v>
      </c>
      <c r="C50" s="1253"/>
      <c r="D50" s="1253"/>
      <c r="E50" s="1253"/>
      <c r="F50" s="1253"/>
      <c r="G50" s="1253"/>
      <c r="H50" s="1253"/>
      <c r="I50" s="1253"/>
    </row>
    <row r="52" spans="2:9" x14ac:dyDescent="0.35">
      <c r="B52" s="153"/>
    </row>
    <row r="53" spans="2:9" ht="27.75" customHeight="1" x14ac:dyDescent="0.35">
      <c r="B53" s="1214" t="s">
        <v>771</v>
      </c>
      <c r="C53" s="1214"/>
      <c r="D53" s="1214"/>
      <c r="E53" s="1214"/>
      <c r="F53" s="1214"/>
      <c r="G53" s="1214"/>
      <c r="H53" s="1214"/>
    </row>
    <row r="55" spans="2:9" ht="20" x14ac:dyDescent="0.4">
      <c r="B55" s="290" t="s">
        <v>721</v>
      </c>
    </row>
    <row r="57" spans="2:9" ht="15.5" x14ac:dyDescent="0.35">
      <c r="B57" s="208" t="s">
        <v>772</v>
      </c>
    </row>
    <row r="58" spans="2:9" x14ac:dyDescent="0.35">
      <c r="B58" s="42"/>
    </row>
    <row r="59" spans="2:9" ht="12.75" customHeight="1" x14ac:dyDescent="0.35"/>
    <row r="60" spans="2:9" x14ac:dyDescent="0.35">
      <c r="B60" s="815"/>
      <c r="C60" s="1255" t="s">
        <v>679</v>
      </c>
      <c r="D60" s="1256"/>
      <c r="E60" s="1256"/>
      <c r="F60" s="1257"/>
    </row>
    <row r="61" spans="2:9" ht="46" x14ac:dyDescent="0.35">
      <c r="B61" s="747" t="s">
        <v>680</v>
      </c>
      <c r="C61" s="553" t="s">
        <v>681</v>
      </c>
      <c r="D61" s="553" t="s">
        <v>682</v>
      </c>
      <c r="E61" s="553" t="s">
        <v>714</v>
      </c>
      <c r="F61" s="553" t="s">
        <v>683</v>
      </c>
    </row>
    <row r="62" spans="2:9" x14ac:dyDescent="0.35">
      <c r="B62" s="748" t="s">
        <v>703</v>
      </c>
      <c r="C62" s="816">
        <v>2657</v>
      </c>
      <c r="D62" s="817">
        <v>1712</v>
      </c>
      <c r="E62" s="817">
        <f>827+0.61*1520</f>
        <v>1754.1999999999998</v>
      </c>
      <c r="F62" s="779">
        <f t="shared" ref="F62:F71" si="3">E62/C62</f>
        <v>0.66021829130598408</v>
      </c>
    </row>
    <row r="63" spans="2:9" x14ac:dyDescent="0.35">
      <c r="B63" s="763" t="s">
        <v>685</v>
      </c>
      <c r="C63" s="818">
        <v>1237</v>
      </c>
      <c r="D63" s="819">
        <v>790</v>
      </c>
      <c r="E63" s="819">
        <f>0.728*540+0.61*697</f>
        <v>818.29</v>
      </c>
      <c r="F63" s="820">
        <f t="shared" si="3"/>
        <v>0.66151172190784158</v>
      </c>
    </row>
    <row r="64" spans="2:9" x14ac:dyDescent="0.35">
      <c r="B64" s="763" t="s">
        <v>701</v>
      </c>
      <c r="C64" s="818">
        <v>1420</v>
      </c>
      <c r="D64" s="819">
        <v>921</v>
      </c>
      <c r="E64" s="819">
        <v>936</v>
      </c>
      <c r="F64" s="820">
        <f t="shared" si="3"/>
        <v>0.6591549295774648</v>
      </c>
    </row>
    <row r="65" spans="2:7" x14ac:dyDescent="0.35">
      <c r="B65" s="748" t="s">
        <v>704</v>
      </c>
      <c r="C65" s="821">
        <v>2399</v>
      </c>
      <c r="D65" s="822">
        <v>1146</v>
      </c>
      <c r="E65" s="822">
        <v>1511</v>
      </c>
      <c r="F65" s="782">
        <f t="shared" si="3"/>
        <v>0.62984576907044598</v>
      </c>
    </row>
    <row r="66" spans="2:7" x14ac:dyDescent="0.35">
      <c r="B66" s="763" t="s">
        <v>685</v>
      </c>
      <c r="C66" s="818">
        <v>973</v>
      </c>
      <c r="D66" s="819">
        <v>524</v>
      </c>
      <c r="E66" s="819">
        <v>606</v>
      </c>
      <c r="F66" s="820">
        <f t="shared" si="3"/>
        <v>0.62281603288797538</v>
      </c>
    </row>
    <row r="67" spans="2:7" x14ac:dyDescent="0.35">
      <c r="B67" s="763" t="s">
        <v>701</v>
      </c>
      <c r="C67" s="818">
        <v>1426</v>
      </c>
      <c r="D67" s="819">
        <v>622</v>
      </c>
      <c r="E67" s="819">
        <v>906</v>
      </c>
      <c r="F67" s="820">
        <f t="shared" si="3"/>
        <v>0.63534361851332399</v>
      </c>
    </row>
    <row r="68" spans="2:7" x14ac:dyDescent="0.35">
      <c r="B68" s="748" t="s">
        <v>688</v>
      </c>
      <c r="C68" s="821">
        <v>1341</v>
      </c>
      <c r="D68" s="822">
        <v>1026</v>
      </c>
      <c r="E68" s="822">
        <v>726</v>
      </c>
      <c r="F68" s="782">
        <f t="shared" si="3"/>
        <v>0.54138702460850108</v>
      </c>
    </row>
    <row r="69" spans="2:7" x14ac:dyDescent="0.35">
      <c r="B69" s="763" t="s">
        <v>685</v>
      </c>
      <c r="C69" s="818">
        <v>716</v>
      </c>
      <c r="D69" s="819">
        <v>550</v>
      </c>
      <c r="E69" s="819">
        <v>394</v>
      </c>
      <c r="F69" s="820">
        <f t="shared" si="3"/>
        <v>0.55027932960893855</v>
      </c>
    </row>
    <row r="70" spans="2:7" x14ac:dyDescent="0.35">
      <c r="B70" s="763" t="s">
        <v>701</v>
      </c>
      <c r="C70" s="823">
        <v>625</v>
      </c>
      <c r="D70" s="824">
        <v>476</v>
      </c>
      <c r="E70" s="824">
        <v>332</v>
      </c>
      <c r="F70" s="825">
        <f t="shared" si="3"/>
        <v>0.53120000000000001</v>
      </c>
    </row>
    <row r="71" spans="2:7" x14ac:dyDescent="0.35">
      <c r="B71" s="747" t="s">
        <v>94</v>
      </c>
      <c r="C71" s="826">
        <f>SUM(C62+C65+C68)</f>
        <v>6397</v>
      </c>
      <c r="D71" s="827">
        <f>SUM(D62+D65+D68)</f>
        <v>3884</v>
      </c>
      <c r="E71" s="827">
        <f>E62+E65+E68</f>
        <v>3991.2</v>
      </c>
      <c r="F71" s="788">
        <f t="shared" si="3"/>
        <v>0.62391746130998904</v>
      </c>
    </row>
    <row r="74" spans="2:7" x14ac:dyDescent="0.35">
      <c r="B74" s="42" t="s">
        <v>773</v>
      </c>
    </row>
    <row r="75" spans="2:7" ht="13.5" customHeight="1" x14ac:dyDescent="0.35"/>
    <row r="76" spans="2:7" ht="52" x14ac:dyDescent="0.35">
      <c r="B76" s="362" t="s">
        <v>723</v>
      </c>
      <c r="C76" s="361" t="s">
        <v>725</v>
      </c>
      <c r="D76" s="361" t="s">
        <v>727</v>
      </c>
      <c r="E76" s="361" t="s">
        <v>693</v>
      </c>
      <c r="F76" s="361" t="s">
        <v>718</v>
      </c>
      <c r="G76" s="361" t="s">
        <v>726</v>
      </c>
    </row>
    <row r="77" spans="2:7" ht="27.75" customHeight="1" x14ac:dyDescent="0.35">
      <c r="B77" s="828" t="s">
        <v>774</v>
      </c>
      <c r="C77" s="829">
        <v>112</v>
      </c>
      <c r="D77" s="830">
        <v>62</v>
      </c>
      <c r="E77" s="830">
        <v>45</v>
      </c>
      <c r="F77" s="830">
        <v>26</v>
      </c>
      <c r="G77" s="831">
        <f>F77/C77</f>
        <v>0.23214285714285715</v>
      </c>
    </row>
    <row r="78" spans="2:7" ht="25" x14ac:dyDescent="0.35">
      <c r="B78" s="828" t="s">
        <v>724</v>
      </c>
      <c r="C78" s="832">
        <v>28</v>
      </c>
      <c r="D78" s="833">
        <v>15</v>
      </c>
      <c r="E78" s="833">
        <v>10</v>
      </c>
      <c r="F78" s="833">
        <v>5</v>
      </c>
      <c r="G78" s="834">
        <f>F78/C78</f>
        <v>0.17857142857142858</v>
      </c>
    </row>
    <row r="79" spans="2:7" x14ac:dyDescent="0.35">
      <c r="B79" s="363" t="s">
        <v>94</v>
      </c>
      <c r="C79" s="835">
        <f>SUM(C77:C78)</f>
        <v>140</v>
      </c>
      <c r="D79" s="836">
        <f t="shared" ref="D79:F79" si="4">SUM(D77:D78)</f>
        <v>77</v>
      </c>
      <c r="E79" s="836">
        <f t="shared" si="4"/>
        <v>55</v>
      </c>
      <c r="F79" s="836">
        <f t="shared" si="4"/>
        <v>31</v>
      </c>
      <c r="G79" s="837">
        <f>F79/C79</f>
        <v>0.22142857142857142</v>
      </c>
    </row>
    <row r="82" spans="2:9" x14ac:dyDescent="0.35">
      <c r="B82" s="206" t="s">
        <v>1033</v>
      </c>
    </row>
    <row r="90" spans="2:9" ht="15.5" x14ac:dyDescent="0.35">
      <c r="B90" s="208" t="s">
        <v>1059</v>
      </c>
    </row>
    <row r="93" spans="2:9" x14ac:dyDescent="0.35">
      <c r="B93" s="43" t="s">
        <v>1085</v>
      </c>
    </row>
    <row r="94" spans="2:9" ht="39.75" customHeight="1" x14ac:dyDescent="0.35">
      <c r="B94" s="1253" t="s">
        <v>1084</v>
      </c>
      <c r="C94" s="1253"/>
      <c r="D94" s="1253"/>
      <c r="E94" s="1253"/>
      <c r="F94" s="1253"/>
      <c r="G94" s="1253"/>
      <c r="H94" s="1253"/>
      <c r="I94" s="1253"/>
    </row>
    <row r="96" spans="2:9" ht="29.25" customHeight="1" x14ac:dyDescent="0.35">
      <c r="B96" s="1253" t="s">
        <v>1070</v>
      </c>
      <c r="C96" s="1253"/>
      <c r="D96" s="1253"/>
      <c r="E96" s="1253"/>
      <c r="F96" s="1253"/>
      <c r="G96" s="1253"/>
      <c r="H96" s="1253"/>
      <c r="I96" s="1253"/>
    </row>
    <row r="100" spans="2:2" x14ac:dyDescent="0.35">
      <c r="B100" s="206" t="s">
        <v>1060</v>
      </c>
    </row>
  </sheetData>
  <mergeCells count="8">
    <mergeCell ref="B96:I96"/>
    <mergeCell ref="B94:I94"/>
    <mergeCell ref="B47:I47"/>
    <mergeCell ref="B48:I48"/>
    <mergeCell ref="B49:I49"/>
    <mergeCell ref="B53:H53"/>
    <mergeCell ref="C60:F60"/>
    <mergeCell ref="B50:I50"/>
  </mergeCells>
  <hyperlinks>
    <hyperlink ref="B2" location="Sommaire!A1" display="Retour au sommaire" xr:uid="{00000000-0004-0000-1E00-000000000000}"/>
    <hyperlink ref="C2" location="'Sources et champs'!A1" display="Source et champs" xr:uid="{00000000-0004-0000-1E00-000001000000}"/>
  </hyperlinks>
  <pageMargins left="0.31496062992125984" right="0.31496062992125984" top="0.55118110236220474" bottom="0.35433070866141736" header="0.31496062992125984" footer="0.31496062992125984"/>
  <pageSetup paperSize="9" scale="78" orientation="portrait" r:id="rId1"/>
  <headerFooter differentFirst="1" scaleWithDoc="0">
    <oddFooter>&amp;R&amp;P/&amp;N</oddFooter>
  </headerFooter>
  <rowBreaks count="1" manualBreakCount="1">
    <brk id="5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dimension ref="A1:M140"/>
  <sheetViews>
    <sheetView showGridLines="0" zoomScaleNormal="100" zoomScaleSheetLayoutView="96" workbookViewId="0">
      <selection activeCell="B3" sqref="B3"/>
    </sheetView>
  </sheetViews>
  <sheetFormatPr baseColWidth="10" defaultRowHeight="14.5" x14ac:dyDescent="0.35"/>
  <cols>
    <col min="1" max="1" width="33.453125" customWidth="1"/>
    <col min="2" max="2" width="10.81640625" customWidth="1"/>
    <col min="3" max="3" width="11.7265625" customWidth="1"/>
    <col min="4" max="5" width="10.7265625" customWidth="1"/>
    <col min="6" max="6" width="11.26953125" customWidth="1"/>
    <col min="7" max="7" width="10.7265625" customWidth="1"/>
    <col min="8" max="8" width="10.54296875" customWidth="1"/>
    <col min="9" max="9" width="9.81640625" customWidth="1"/>
    <col min="10" max="10" width="10.54296875" customWidth="1"/>
    <col min="11" max="11" width="10.81640625" customWidth="1"/>
    <col min="12" max="12" width="10" customWidth="1"/>
    <col min="13" max="13" width="7.54296875" customWidth="1"/>
  </cols>
  <sheetData>
    <row r="1" spans="1:13" ht="13.5" customHeight="1" x14ac:dyDescent="0.35"/>
    <row r="2" spans="1:13" ht="20" x14ac:dyDescent="0.4">
      <c r="A2" s="290" t="s">
        <v>13</v>
      </c>
    </row>
    <row r="3" spans="1:13" x14ac:dyDescent="0.35">
      <c r="A3" s="3" t="s">
        <v>11</v>
      </c>
      <c r="B3" s="3" t="s">
        <v>1268</v>
      </c>
    </row>
    <row r="5" spans="1:13" ht="15.5" x14ac:dyDescent="0.35">
      <c r="A5" s="208" t="s">
        <v>383</v>
      </c>
    </row>
    <row r="7" spans="1:13" ht="15.5" x14ac:dyDescent="0.35">
      <c r="A7" s="42" t="s">
        <v>246</v>
      </c>
      <c r="B7" s="39"/>
      <c r="C7" s="69" t="s">
        <v>1061</v>
      </c>
      <c r="D7" s="64"/>
      <c r="E7" s="64"/>
      <c r="F7" s="64"/>
      <c r="G7" s="39"/>
      <c r="H7" s="39"/>
      <c r="I7" s="39"/>
      <c r="J7" s="39"/>
      <c r="K7" s="39"/>
      <c r="L7" s="39"/>
      <c r="M7" s="39"/>
    </row>
    <row r="8" spans="1:13" x14ac:dyDescent="0.35">
      <c r="B8" s="39"/>
      <c r="C8" s="39"/>
      <c r="D8" s="39"/>
      <c r="E8" s="39"/>
      <c r="F8" s="39"/>
      <c r="G8" s="39"/>
      <c r="H8" s="39"/>
      <c r="I8" s="39"/>
      <c r="J8" s="39"/>
      <c r="K8" s="39"/>
      <c r="L8" s="39"/>
      <c r="M8" s="39"/>
    </row>
    <row r="9" spans="1:13" x14ac:dyDescent="0.35">
      <c r="A9" s="549"/>
      <c r="B9" s="548" t="s">
        <v>188</v>
      </c>
      <c r="C9" s="548" t="s">
        <v>188</v>
      </c>
      <c r="D9" s="548" t="s">
        <v>189</v>
      </c>
      <c r="E9" s="548" t="s">
        <v>189</v>
      </c>
      <c r="F9" s="548" t="s">
        <v>190</v>
      </c>
      <c r="G9" s="548" t="s">
        <v>190</v>
      </c>
      <c r="H9" s="548" t="s">
        <v>191</v>
      </c>
      <c r="I9" s="548" t="s">
        <v>191</v>
      </c>
      <c r="J9" s="1152" t="s">
        <v>72</v>
      </c>
      <c r="K9" s="1152"/>
      <c r="L9" s="1152"/>
    </row>
    <row r="10" spans="1:13" x14ac:dyDescent="0.35">
      <c r="A10" s="549"/>
      <c r="B10" s="548" t="s">
        <v>73</v>
      </c>
      <c r="C10" s="548" t="s">
        <v>74</v>
      </c>
      <c r="D10" s="548" t="s">
        <v>73</v>
      </c>
      <c r="E10" s="548" t="s">
        <v>74</v>
      </c>
      <c r="F10" s="548" t="s">
        <v>73</v>
      </c>
      <c r="G10" s="548" t="s">
        <v>74</v>
      </c>
      <c r="H10" s="548" t="s">
        <v>73</v>
      </c>
      <c r="I10" s="548" t="s">
        <v>74</v>
      </c>
      <c r="J10" s="548" t="s">
        <v>73</v>
      </c>
      <c r="K10" s="548" t="s">
        <v>74</v>
      </c>
      <c r="L10" s="547" t="s">
        <v>75</v>
      </c>
    </row>
    <row r="11" spans="1:13" x14ac:dyDescent="0.35">
      <c r="A11" s="565"/>
      <c r="B11" s="846">
        <v>2</v>
      </c>
      <c r="C11" s="847">
        <v>2</v>
      </c>
      <c r="D11" s="847">
        <v>87</v>
      </c>
      <c r="E11" s="847">
        <v>47</v>
      </c>
      <c r="F11" s="847">
        <v>20</v>
      </c>
      <c r="G11" s="847">
        <v>4</v>
      </c>
      <c r="H11" s="847">
        <v>6</v>
      </c>
      <c r="I11" s="847">
        <v>3</v>
      </c>
      <c r="J11" s="847">
        <v>115</v>
      </c>
      <c r="K11" s="847">
        <v>56</v>
      </c>
      <c r="L11" s="848">
        <v>171</v>
      </c>
    </row>
    <row r="12" spans="1:13" x14ac:dyDescent="0.35">
      <c r="A12" s="547" t="s">
        <v>75</v>
      </c>
      <c r="B12" s="849">
        <v>2</v>
      </c>
      <c r="C12" s="850">
        <v>2</v>
      </c>
      <c r="D12" s="850">
        <v>47</v>
      </c>
      <c r="E12" s="850">
        <v>47</v>
      </c>
      <c r="F12" s="850">
        <v>20</v>
      </c>
      <c r="G12" s="850">
        <v>4</v>
      </c>
      <c r="H12" s="850">
        <v>6</v>
      </c>
      <c r="I12" s="850">
        <v>3</v>
      </c>
      <c r="J12" s="850">
        <v>115</v>
      </c>
      <c r="K12" s="850">
        <v>56</v>
      </c>
      <c r="L12" s="845">
        <v>171</v>
      </c>
    </row>
    <row r="13" spans="1:13" x14ac:dyDescent="0.35">
      <c r="B13" s="39"/>
      <c r="C13" s="39"/>
      <c r="D13" s="39"/>
      <c r="E13" s="39"/>
      <c r="F13" s="39"/>
      <c r="G13" s="39"/>
      <c r="H13" s="39"/>
      <c r="I13" s="39"/>
      <c r="J13" s="39"/>
      <c r="K13" s="39"/>
      <c r="L13" s="39"/>
      <c r="M13" s="39"/>
    </row>
    <row r="15" spans="1:13" ht="15.5" x14ac:dyDescent="0.35">
      <c r="B15" s="39"/>
      <c r="C15" s="69" t="s">
        <v>384</v>
      </c>
      <c r="D15" s="64"/>
      <c r="E15" s="64"/>
      <c r="F15" s="64"/>
      <c r="G15" s="64"/>
      <c r="H15" s="39"/>
      <c r="I15" s="39"/>
      <c r="J15" s="39"/>
      <c r="K15" s="39"/>
      <c r="L15" s="39"/>
      <c r="M15" s="39"/>
    </row>
    <row r="16" spans="1:13" x14ac:dyDescent="0.35">
      <c r="B16" s="39"/>
      <c r="C16" s="39"/>
      <c r="D16" s="39"/>
      <c r="E16" s="39"/>
      <c r="F16" s="39"/>
      <c r="G16" s="39"/>
      <c r="H16" s="39"/>
      <c r="I16" s="39"/>
      <c r="J16" s="39"/>
      <c r="K16" s="39"/>
      <c r="L16" s="39"/>
      <c r="M16" s="39"/>
    </row>
    <row r="17" spans="1:12" s="815" customFormat="1" ht="36" customHeight="1" x14ac:dyDescent="0.25">
      <c r="A17" s="549"/>
      <c r="B17" s="544" t="s">
        <v>77</v>
      </c>
      <c r="C17" s="544" t="s">
        <v>77</v>
      </c>
      <c r="D17" s="551" t="s">
        <v>78</v>
      </c>
      <c r="E17" s="551" t="s">
        <v>78</v>
      </c>
      <c r="F17" s="551" t="s">
        <v>79</v>
      </c>
      <c r="G17" s="551" t="s">
        <v>79</v>
      </c>
      <c r="H17" s="1150" t="s">
        <v>1036</v>
      </c>
      <c r="I17" s="1150"/>
      <c r="J17" s="1150" t="s">
        <v>1037</v>
      </c>
      <c r="K17" s="1150"/>
      <c r="L17" s="1144" t="s">
        <v>75</v>
      </c>
    </row>
    <row r="18" spans="1:12" s="815" customFormat="1" ht="11.5" x14ac:dyDescent="0.25">
      <c r="A18" s="549"/>
      <c r="B18" s="546" t="s">
        <v>73</v>
      </c>
      <c r="C18" s="546" t="s">
        <v>74</v>
      </c>
      <c r="D18" s="546" t="s">
        <v>73</v>
      </c>
      <c r="E18" s="546" t="s">
        <v>74</v>
      </c>
      <c r="F18" s="546" t="s">
        <v>73</v>
      </c>
      <c r="G18" s="546" t="s">
        <v>74</v>
      </c>
      <c r="H18" s="546" t="s">
        <v>73</v>
      </c>
      <c r="I18" s="546" t="s">
        <v>74</v>
      </c>
      <c r="J18" s="546" t="s">
        <v>73</v>
      </c>
      <c r="K18" s="546" t="s">
        <v>74</v>
      </c>
      <c r="L18" s="1144"/>
    </row>
    <row r="19" spans="1:12" s="815" customFormat="1" ht="11.5" x14ac:dyDescent="0.25">
      <c r="A19" s="565"/>
      <c r="B19" s="846">
        <v>39</v>
      </c>
      <c r="C19" s="847">
        <v>22</v>
      </c>
      <c r="D19" s="847">
        <v>14</v>
      </c>
      <c r="E19" s="847">
        <v>1</v>
      </c>
      <c r="F19" s="847">
        <v>40</v>
      </c>
      <c r="G19" s="847">
        <v>25</v>
      </c>
      <c r="H19" s="847">
        <v>15</v>
      </c>
      <c r="I19" s="847">
        <v>7</v>
      </c>
      <c r="J19" s="847">
        <v>7</v>
      </c>
      <c r="K19" s="847">
        <v>1</v>
      </c>
      <c r="L19" s="848">
        <v>171</v>
      </c>
    </row>
    <row r="20" spans="1:12" s="815" customFormat="1" ht="11.5" x14ac:dyDescent="0.25">
      <c r="A20" s="547" t="s">
        <v>75</v>
      </c>
      <c r="B20" s="849">
        <v>39</v>
      </c>
      <c r="C20" s="850">
        <v>22</v>
      </c>
      <c r="D20" s="850">
        <v>14</v>
      </c>
      <c r="E20" s="850">
        <v>1</v>
      </c>
      <c r="F20" s="850">
        <v>40</v>
      </c>
      <c r="G20" s="850">
        <v>25</v>
      </c>
      <c r="H20" s="850">
        <v>15</v>
      </c>
      <c r="I20" s="850">
        <v>7</v>
      </c>
      <c r="J20" s="850">
        <v>7</v>
      </c>
      <c r="K20" s="850">
        <v>1</v>
      </c>
      <c r="L20" s="845">
        <v>171</v>
      </c>
    </row>
    <row r="26" spans="1:12" x14ac:dyDescent="0.35">
      <c r="A26" s="70" t="s">
        <v>248</v>
      </c>
    </row>
    <row r="27" spans="1:12" s="746" customFormat="1" ht="38.25" customHeight="1" x14ac:dyDescent="0.3">
      <c r="A27" s="873"/>
      <c r="B27" s="1150" t="s">
        <v>195</v>
      </c>
      <c r="C27" s="1150"/>
      <c r="D27" s="1150" t="s">
        <v>196</v>
      </c>
      <c r="E27" s="1150"/>
      <c r="F27" s="1150" t="s">
        <v>617</v>
      </c>
      <c r="G27" s="1150"/>
      <c r="H27" s="1150" t="s">
        <v>198</v>
      </c>
      <c r="I27" s="1150"/>
      <c r="J27" s="1150" t="s">
        <v>199</v>
      </c>
      <c r="K27" s="1150"/>
      <c r="L27" s="1144" t="s">
        <v>618</v>
      </c>
    </row>
    <row r="28" spans="1:12" s="746" customFormat="1" ht="12" x14ac:dyDescent="0.3">
      <c r="A28" s="549"/>
      <c r="B28" s="548" t="s">
        <v>73</v>
      </c>
      <c r="C28" s="548" t="s">
        <v>74</v>
      </c>
      <c r="D28" s="548" t="s">
        <v>73</v>
      </c>
      <c r="E28" s="548" t="s">
        <v>74</v>
      </c>
      <c r="F28" s="548" t="s">
        <v>73</v>
      </c>
      <c r="G28" s="548" t="s">
        <v>74</v>
      </c>
      <c r="H28" s="548" t="s">
        <v>73</v>
      </c>
      <c r="I28" s="548" t="s">
        <v>74</v>
      </c>
      <c r="J28" s="548" t="s">
        <v>73</v>
      </c>
      <c r="K28" s="548" t="s">
        <v>74</v>
      </c>
      <c r="L28" s="1144"/>
    </row>
    <row r="29" spans="1:12" s="746" customFormat="1" ht="12" x14ac:dyDescent="0.3">
      <c r="A29" s="550" t="s">
        <v>161</v>
      </c>
      <c r="B29" s="838"/>
      <c r="C29" s="839"/>
      <c r="D29" s="839"/>
      <c r="E29" s="839"/>
      <c r="F29" s="839"/>
      <c r="G29" s="839"/>
      <c r="H29" s="839"/>
      <c r="I29" s="839"/>
      <c r="J29" s="839"/>
      <c r="K29" s="839"/>
      <c r="L29" s="839">
        <f>SUM(B29:K29)</f>
        <v>0</v>
      </c>
    </row>
    <row r="30" spans="1:12" s="746" customFormat="1" ht="12" x14ac:dyDescent="0.3">
      <c r="A30" s="550" t="s">
        <v>163</v>
      </c>
      <c r="B30" s="840">
        <v>22</v>
      </c>
      <c r="C30" s="841">
        <v>12</v>
      </c>
      <c r="D30" s="841"/>
      <c r="E30" s="841"/>
      <c r="F30" s="841"/>
      <c r="G30" s="841"/>
      <c r="H30" s="841"/>
      <c r="I30" s="841"/>
      <c r="J30" s="841"/>
      <c r="K30" s="841"/>
      <c r="L30" s="841">
        <f t="shared" ref="L30:L35" si="0">SUM(B30:K30)</f>
        <v>34</v>
      </c>
    </row>
    <row r="31" spans="1:12" s="746" customFormat="1" ht="12" x14ac:dyDescent="0.3">
      <c r="A31" s="550" t="s">
        <v>168</v>
      </c>
      <c r="B31" s="842"/>
      <c r="C31" s="843"/>
      <c r="D31" s="843">
        <v>3</v>
      </c>
      <c r="E31" s="843">
        <v>1</v>
      </c>
      <c r="F31" s="843"/>
      <c r="G31" s="843"/>
      <c r="H31" s="843"/>
      <c r="I31" s="843"/>
      <c r="J31" s="843">
        <v>2</v>
      </c>
      <c r="K31" s="843">
        <v>1</v>
      </c>
      <c r="L31" s="843">
        <f t="shared" si="0"/>
        <v>7</v>
      </c>
    </row>
    <row r="32" spans="1:12" s="746" customFormat="1" ht="12" x14ac:dyDescent="0.3">
      <c r="A32" s="550" t="s">
        <v>203</v>
      </c>
      <c r="B32" s="840">
        <v>9</v>
      </c>
      <c r="C32" s="841">
        <v>8</v>
      </c>
      <c r="D32" s="841">
        <v>1</v>
      </c>
      <c r="E32" s="841">
        <v>1</v>
      </c>
      <c r="F32" s="841">
        <v>3</v>
      </c>
      <c r="G32" s="841">
        <v>1</v>
      </c>
      <c r="H32" s="841"/>
      <c r="I32" s="841">
        <v>1</v>
      </c>
      <c r="J32" s="841"/>
      <c r="K32" s="841"/>
      <c r="L32" s="841">
        <f t="shared" si="0"/>
        <v>24</v>
      </c>
    </row>
    <row r="33" spans="1:12" s="746" customFormat="1" ht="12" x14ac:dyDescent="0.3">
      <c r="A33" s="550" t="s">
        <v>247</v>
      </c>
      <c r="B33" s="842"/>
      <c r="C33" s="843"/>
      <c r="D33" s="843"/>
      <c r="E33" s="843"/>
      <c r="F33" s="843"/>
      <c r="G33" s="843"/>
      <c r="H33" s="843"/>
      <c r="I33" s="843"/>
      <c r="J33" s="843"/>
      <c r="K33" s="843"/>
      <c r="L33" s="843">
        <f t="shared" si="0"/>
        <v>0</v>
      </c>
    </row>
    <row r="34" spans="1:12" s="746" customFormat="1" ht="12" x14ac:dyDescent="0.3">
      <c r="A34" s="550" t="s">
        <v>176</v>
      </c>
      <c r="B34" s="840"/>
      <c r="C34" s="841"/>
      <c r="D34" s="841"/>
      <c r="E34" s="841"/>
      <c r="F34" s="841"/>
      <c r="G34" s="841"/>
      <c r="H34" s="841"/>
      <c r="I34" s="841"/>
      <c r="J34" s="841"/>
      <c r="K34" s="841"/>
      <c r="L34" s="841">
        <f t="shared" si="0"/>
        <v>0</v>
      </c>
    </row>
    <row r="35" spans="1:12" s="746" customFormat="1" ht="12" x14ac:dyDescent="0.3">
      <c r="A35" s="550" t="s">
        <v>606</v>
      </c>
      <c r="B35" s="844">
        <f t="shared" ref="B35:K35" si="1">SUM(B29:B34)</f>
        <v>31</v>
      </c>
      <c r="C35" s="845">
        <f t="shared" si="1"/>
        <v>20</v>
      </c>
      <c r="D35" s="845">
        <f t="shared" si="1"/>
        <v>4</v>
      </c>
      <c r="E35" s="845">
        <f t="shared" si="1"/>
        <v>2</v>
      </c>
      <c r="F35" s="845">
        <f t="shared" si="1"/>
        <v>3</v>
      </c>
      <c r="G35" s="845">
        <f t="shared" si="1"/>
        <v>1</v>
      </c>
      <c r="H35" s="845">
        <f t="shared" si="1"/>
        <v>0</v>
      </c>
      <c r="I35" s="845">
        <f t="shared" si="1"/>
        <v>1</v>
      </c>
      <c r="J35" s="845">
        <f t="shared" si="1"/>
        <v>2</v>
      </c>
      <c r="K35" s="845">
        <f t="shared" si="1"/>
        <v>1</v>
      </c>
      <c r="L35" s="845">
        <f t="shared" si="0"/>
        <v>65</v>
      </c>
    </row>
    <row r="38" spans="1:12" ht="12" customHeight="1" x14ac:dyDescent="0.35"/>
    <row r="39" spans="1:12" x14ac:dyDescent="0.35">
      <c r="A39" s="16" t="s">
        <v>249</v>
      </c>
    </row>
    <row r="40" spans="1:12" ht="11.25" customHeight="1" x14ac:dyDescent="0.35">
      <c r="A40" s="39"/>
      <c r="B40" s="39"/>
      <c r="C40" s="39"/>
      <c r="D40" s="39"/>
    </row>
    <row r="41" spans="1:12" s="746" customFormat="1" ht="38.25" customHeight="1" x14ac:dyDescent="0.3">
      <c r="A41" s="549"/>
      <c r="B41" s="1150" t="s">
        <v>197</v>
      </c>
      <c r="C41" s="1150"/>
      <c r="D41" s="1144" t="s">
        <v>618</v>
      </c>
    </row>
    <row r="42" spans="1:12" s="746" customFormat="1" ht="12" x14ac:dyDescent="0.3">
      <c r="A42" s="549"/>
      <c r="B42" s="547" t="s">
        <v>73</v>
      </c>
      <c r="C42" s="547" t="s">
        <v>74</v>
      </c>
      <c r="D42" s="1144"/>
    </row>
    <row r="43" spans="1:12" s="746" customFormat="1" ht="12" x14ac:dyDescent="0.3">
      <c r="A43" s="550" t="s">
        <v>210</v>
      </c>
      <c r="B43" s="838">
        <v>1</v>
      </c>
      <c r="C43" s="839"/>
      <c r="D43" s="852">
        <f>SUM(B43:C43)</f>
        <v>1</v>
      </c>
    </row>
    <row r="44" spans="1:12" s="746" customFormat="1" ht="12" x14ac:dyDescent="0.3">
      <c r="A44" s="550" t="s">
        <v>161</v>
      </c>
      <c r="B44" s="842"/>
      <c r="C44" s="843"/>
      <c r="D44" s="843">
        <f t="shared" ref="D44:D47" si="2">SUM(B44:C44)</f>
        <v>0</v>
      </c>
    </row>
    <row r="45" spans="1:12" s="746" customFormat="1" ht="12" x14ac:dyDescent="0.3">
      <c r="A45" s="550" t="s">
        <v>168</v>
      </c>
      <c r="B45" s="840">
        <v>2</v>
      </c>
      <c r="C45" s="841"/>
      <c r="D45" s="843">
        <f t="shared" si="2"/>
        <v>2</v>
      </c>
    </row>
    <row r="46" spans="1:12" s="746" customFormat="1" ht="12" x14ac:dyDescent="0.3">
      <c r="A46" s="550" t="s">
        <v>203</v>
      </c>
      <c r="B46" s="853">
        <v>11</v>
      </c>
      <c r="C46" s="851">
        <v>1</v>
      </c>
      <c r="D46" s="851">
        <f t="shared" si="2"/>
        <v>12</v>
      </c>
    </row>
    <row r="47" spans="1:12" s="746" customFormat="1" ht="12" x14ac:dyDescent="0.3">
      <c r="A47" s="334" t="s">
        <v>605</v>
      </c>
      <c r="B47" s="844">
        <f>SUM(B43:B46)</f>
        <v>14</v>
      </c>
      <c r="C47" s="845">
        <f>SUM(C43:C46)</f>
        <v>1</v>
      </c>
      <c r="D47" s="845">
        <f t="shared" si="2"/>
        <v>15</v>
      </c>
    </row>
    <row r="48" spans="1:12" x14ac:dyDescent="0.35">
      <c r="A48" s="39"/>
      <c r="B48" s="39"/>
      <c r="C48" s="39"/>
      <c r="D48" s="39"/>
    </row>
    <row r="49" spans="1:12" ht="17.25" customHeight="1" x14ac:dyDescent="0.4">
      <c r="A49" s="290" t="s">
        <v>1067</v>
      </c>
      <c r="B49" s="39"/>
      <c r="C49" s="39"/>
      <c r="D49" s="39"/>
    </row>
    <row r="50" spans="1:12" ht="14.25" customHeight="1" x14ac:dyDescent="0.35">
      <c r="A50" s="237"/>
      <c r="B50" s="237"/>
      <c r="C50" s="237"/>
      <c r="D50" s="237"/>
    </row>
    <row r="51" spans="1:12" x14ac:dyDescent="0.35">
      <c r="A51" s="55" t="s">
        <v>231</v>
      </c>
      <c r="B51" s="39"/>
      <c r="C51" s="39"/>
      <c r="D51" s="39"/>
    </row>
    <row r="52" spans="1:12" ht="12.75" customHeight="1" x14ac:dyDescent="0.35">
      <c r="A52" s="39"/>
      <c r="B52" s="39"/>
      <c r="C52" s="39"/>
      <c r="D52" s="39"/>
    </row>
    <row r="53" spans="1:12" s="746" customFormat="1" ht="57.75" customHeight="1" x14ac:dyDescent="0.3">
      <c r="A53" s="57" t="s">
        <v>232</v>
      </c>
      <c r="B53" s="854" t="s">
        <v>233</v>
      </c>
      <c r="C53" s="539" t="s">
        <v>234</v>
      </c>
      <c r="D53" s="539" t="s">
        <v>235</v>
      </c>
      <c r="E53" s="539" t="s">
        <v>235</v>
      </c>
      <c r="F53" s="539" t="s">
        <v>236</v>
      </c>
      <c r="G53" s="539" t="s">
        <v>237</v>
      </c>
      <c r="H53" s="539" t="s">
        <v>313</v>
      </c>
      <c r="I53" s="1259" t="s">
        <v>72</v>
      </c>
    </row>
    <row r="54" spans="1:12" s="746" customFormat="1" ht="12" x14ac:dyDescent="0.3">
      <c r="A54" s="58"/>
      <c r="B54" s="540" t="s">
        <v>73</v>
      </c>
      <c r="C54" s="540" t="s">
        <v>74</v>
      </c>
      <c r="D54" s="540" t="s">
        <v>73</v>
      </c>
      <c r="E54" s="540" t="s">
        <v>74</v>
      </c>
      <c r="F54" s="540" t="s">
        <v>74</v>
      </c>
      <c r="G54" s="540" t="s">
        <v>74</v>
      </c>
      <c r="H54" s="540" t="s">
        <v>73</v>
      </c>
      <c r="I54" s="1259"/>
    </row>
    <row r="55" spans="1:12" s="746" customFormat="1" ht="23.5" x14ac:dyDescent="0.3">
      <c r="A55" s="539" t="s">
        <v>238</v>
      </c>
      <c r="B55" s="866"/>
      <c r="C55" s="867"/>
      <c r="D55" s="867"/>
      <c r="E55" s="867"/>
      <c r="F55" s="867"/>
      <c r="G55" s="867"/>
      <c r="H55" s="867"/>
      <c r="I55" s="867">
        <f t="shared" ref="I55:I61" si="3">SUM(B55:H55)</f>
        <v>0</v>
      </c>
    </row>
    <row r="56" spans="1:12" s="746" customFormat="1" ht="12" x14ac:dyDescent="0.3">
      <c r="A56" s="539" t="s">
        <v>168</v>
      </c>
      <c r="B56" s="860"/>
      <c r="C56" s="861"/>
      <c r="D56" s="861"/>
      <c r="E56" s="861"/>
      <c r="F56" s="861"/>
      <c r="G56" s="861"/>
      <c r="H56" s="861"/>
      <c r="I56" s="861">
        <f t="shared" si="3"/>
        <v>0</v>
      </c>
    </row>
    <row r="57" spans="1:12" s="746" customFormat="1" ht="12" x14ac:dyDescent="0.3">
      <c r="A57" s="538" t="s">
        <v>239</v>
      </c>
      <c r="B57" s="860"/>
      <c r="C57" s="861">
        <v>2</v>
      </c>
      <c r="D57" s="861">
        <v>1</v>
      </c>
      <c r="E57" s="861"/>
      <c r="F57" s="861"/>
      <c r="G57" s="861"/>
      <c r="H57" s="861">
        <v>1</v>
      </c>
      <c r="I57" s="861">
        <f t="shared" si="3"/>
        <v>4</v>
      </c>
    </row>
    <row r="58" spans="1:12" s="746" customFormat="1" ht="12" x14ac:dyDescent="0.3">
      <c r="A58" s="538" t="s">
        <v>729</v>
      </c>
      <c r="B58" s="858"/>
      <c r="C58" s="859"/>
      <c r="D58" s="859"/>
      <c r="E58" s="859"/>
      <c r="F58" s="859"/>
      <c r="G58" s="859"/>
      <c r="H58" s="859"/>
      <c r="I58" s="859">
        <f t="shared" si="3"/>
        <v>0</v>
      </c>
    </row>
    <row r="59" spans="1:12" s="746" customFormat="1" ht="12" x14ac:dyDescent="0.3">
      <c r="A59" s="538" t="s">
        <v>240</v>
      </c>
      <c r="B59" s="858"/>
      <c r="C59" s="859"/>
      <c r="D59" s="859"/>
      <c r="E59" s="859"/>
      <c r="F59" s="859"/>
      <c r="G59" s="859"/>
      <c r="H59" s="859"/>
      <c r="I59" s="859">
        <f t="shared" si="3"/>
        <v>0</v>
      </c>
    </row>
    <row r="60" spans="1:12" s="746" customFormat="1" ht="12" x14ac:dyDescent="0.3">
      <c r="A60" s="538" t="s">
        <v>203</v>
      </c>
      <c r="B60" s="868"/>
      <c r="C60" s="869"/>
      <c r="D60" s="869"/>
      <c r="E60" s="869"/>
      <c r="F60" s="869"/>
      <c r="G60" s="869"/>
      <c r="H60" s="869"/>
      <c r="I60" s="869">
        <f t="shared" si="3"/>
        <v>0</v>
      </c>
    </row>
    <row r="61" spans="1:12" s="746" customFormat="1" ht="12" x14ac:dyDescent="0.3">
      <c r="A61" s="538" t="s">
        <v>606</v>
      </c>
      <c r="B61" s="870">
        <v>0</v>
      </c>
      <c r="C61" s="871">
        <f t="shared" ref="C61:H61" si="4">SUM(C55:C60)</f>
        <v>2</v>
      </c>
      <c r="D61" s="871">
        <f t="shared" si="4"/>
        <v>1</v>
      </c>
      <c r="E61" s="871">
        <f t="shared" si="4"/>
        <v>0</v>
      </c>
      <c r="F61" s="871">
        <f t="shared" si="4"/>
        <v>0</v>
      </c>
      <c r="G61" s="871">
        <f t="shared" si="4"/>
        <v>0</v>
      </c>
      <c r="H61" s="871">
        <f t="shared" si="4"/>
        <v>1</v>
      </c>
      <c r="I61" s="871">
        <f t="shared" si="3"/>
        <v>4</v>
      </c>
    </row>
    <row r="62" spans="1:12" x14ac:dyDescent="0.35">
      <c r="A62" s="39"/>
      <c r="B62" s="39"/>
      <c r="C62" s="39"/>
      <c r="D62" s="39"/>
    </row>
    <row r="63" spans="1:12" x14ac:dyDescent="0.35">
      <c r="A63" s="39"/>
      <c r="B63" s="39"/>
      <c r="C63" s="39"/>
      <c r="D63" s="39"/>
    </row>
    <row r="64" spans="1:12" s="815" customFormat="1" ht="41.25" customHeight="1" x14ac:dyDescent="0.25">
      <c r="A64" s="872" t="s">
        <v>179</v>
      </c>
      <c r="B64" s="1258" t="s">
        <v>241</v>
      </c>
      <c r="C64" s="1258"/>
      <c r="D64" s="1258" t="s">
        <v>182</v>
      </c>
      <c r="E64" s="1258"/>
      <c r="F64" s="1258" t="s">
        <v>1035</v>
      </c>
      <c r="G64" s="1258"/>
      <c r="H64" s="854" t="s">
        <v>1086</v>
      </c>
      <c r="I64" s="1258" t="s">
        <v>242</v>
      </c>
      <c r="J64" s="1258"/>
      <c r="K64" s="855" t="s">
        <v>243</v>
      </c>
      <c r="L64" s="1261" t="s">
        <v>72</v>
      </c>
    </row>
    <row r="65" spans="1:13" s="815" customFormat="1" ht="11.5" x14ac:dyDescent="0.25">
      <c r="A65" s="230"/>
      <c r="B65" s="540" t="s">
        <v>73</v>
      </c>
      <c r="C65" s="540" t="s">
        <v>74</v>
      </c>
      <c r="D65" s="540" t="s">
        <v>73</v>
      </c>
      <c r="E65" s="540" t="s">
        <v>74</v>
      </c>
      <c r="F65" s="540" t="s">
        <v>73</v>
      </c>
      <c r="G65" s="540" t="s">
        <v>74</v>
      </c>
      <c r="H65" s="540" t="s">
        <v>74</v>
      </c>
      <c r="I65" s="540" t="s">
        <v>73</v>
      </c>
      <c r="J65" s="540" t="s">
        <v>74</v>
      </c>
      <c r="K65" s="540" t="s">
        <v>74</v>
      </c>
      <c r="L65" s="1261"/>
    </row>
    <row r="66" spans="1:13" s="815" customFormat="1" ht="11.5" x14ac:dyDescent="0.25">
      <c r="A66" s="538" t="s">
        <v>159</v>
      </c>
      <c r="B66" s="866"/>
      <c r="C66" s="867"/>
      <c r="D66" s="857"/>
      <c r="E66" s="857"/>
      <c r="F66" s="857"/>
      <c r="G66" s="857"/>
      <c r="H66" s="857"/>
      <c r="I66" s="857"/>
      <c r="J66" s="857"/>
      <c r="K66" s="857"/>
      <c r="L66" s="857">
        <f t="shared" ref="L66:L79" si="5">SUM(B66:K66)</f>
        <v>0</v>
      </c>
    </row>
    <row r="67" spans="1:13" s="815" customFormat="1" ht="11.5" x14ac:dyDescent="0.25">
      <c r="A67" s="538" t="s">
        <v>161</v>
      </c>
      <c r="B67" s="860"/>
      <c r="C67" s="861"/>
      <c r="D67" s="859"/>
      <c r="E67" s="859"/>
      <c r="F67" s="859"/>
      <c r="G67" s="859"/>
      <c r="H67" s="859"/>
      <c r="I67" s="859"/>
      <c r="J67" s="859"/>
      <c r="K67" s="859"/>
      <c r="L67" s="859">
        <f t="shared" si="5"/>
        <v>0</v>
      </c>
    </row>
    <row r="68" spans="1:13" s="815" customFormat="1" ht="11.5" x14ac:dyDescent="0.25">
      <c r="A68" s="538" t="s">
        <v>244</v>
      </c>
      <c r="B68" s="860"/>
      <c r="C68" s="861"/>
      <c r="D68" s="861"/>
      <c r="E68" s="861"/>
      <c r="F68" s="861"/>
      <c r="G68" s="861"/>
      <c r="H68" s="861"/>
      <c r="I68" s="861"/>
      <c r="J68" s="861"/>
      <c r="K68" s="861"/>
      <c r="L68" s="861">
        <f t="shared" si="5"/>
        <v>0</v>
      </c>
    </row>
    <row r="69" spans="1:13" s="815" customFormat="1" ht="11.5" x14ac:dyDescent="0.25">
      <c r="A69" s="538" t="s">
        <v>163</v>
      </c>
      <c r="B69" s="858"/>
      <c r="C69" s="859"/>
      <c r="D69" s="859">
        <v>4</v>
      </c>
      <c r="E69" s="859">
        <v>3</v>
      </c>
      <c r="F69" s="859">
        <v>1</v>
      </c>
      <c r="G69" s="859"/>
      <c r="H69" s="859"/>
      <c r="I69" s="859"/>
      <c r="J69" s="859"/>
      <c r="K69" s="859"/>
      <c r="L69" s="859">
        <f t="shared" si="5"/>
        <v>8</v>
      </c>
    </row>
    <row r="70" spans="1:13" s="815" customFormat="1" ht="11.5" x14ac:dyDescent="0.25">
      <c r="A70" s="538" t="s">
        <v>167</v>
      </c>
      <c r="B70" s="858"/>
      <c r="C70" s="859"/>
      <c r="D70" s="861"/>
      <c r="E70" s="861"/>
      <c r="F70" s="861"/>
      <c r="G70" s="861"/>
      <c r="H70" s="861"/>
      <c r="I70" s="861"/>
      <c r="J70" s="861"/>
      <c r="K70" s="861"/>
      <c r="L70" s="861">
        <f t="shared" si="5"/>
        <v>0</v>
      </c>
    </row>
    <row r="71" spans="1:13" s="815" customFormat="1" ht="23" x14ac:dyDescent="0.25">
      <c r="A71" s="539" t="s">
        <v>238</v>
      </c>
      <c r="B71" s="858">
        <v>1</v>
      </c>
      <c r="C71" s="859">
        <v>3</v>
      </c>
      <c r="D71" s="859"/>
      <c r="E71" s="859"/>
      <c r="F71" s="859"/>
      <c r="G71" s="859"/>
      <c r="H71" s="859"/>
      <c r="I71" s="859"/>
      <c r="J71" s="859"/>
      <c r="K71" s="859"/>
      <c r="L71" s="859">
        <f t="shared" si="5"/>
        <v>4</v>
      </c>
    </row>
    <row r="72" spans="1:13" s="815" customFormat="1" ht="11.5" x14ac:dyDescent="0.25">
      <c r="A72" s="538" t="s">
        <v>168</v>
      </c>
      <c r="B72" s="874"/>
      <c r="C72" s="875"/>
      <c r="D72" s="861"/>
      <c r="E72" s="861"/>
      <c r="F72" s="861"/>
      <c r="G72" s="861"/>
      <c r="H72" s="861"/>
      <c r="I72" s="861"/>
      <c r="J72" s="861"/>
      <c r="K72" s="861"/>
      <c r="L72" s="861">
        <f t="shared" si="5"/>
        <v>0</v>
      </c>
    </row>
    <row r="73" spans="1:13" s="815" customFormat="1" ht="11.5" x14ac:dyDescent="0.25">
      <c r="A73" s="538" t="s">
        <v>239</v>
      </c>
      <c r="B73" s="860"/>
      <c r="C73" s="861"/>
      <c r="D73" s="861"/>
      <c r="E73" s="861"/>
      <c r="F73" s="861"/>
      <c r="G73" s="861"/>
      <c r="H73" s="861"/>
      <c r="I73" s="861"/>
      <c r="J73" s="861"/>
      <c r="K73" s="861"/>
      <c r="L73" s="861">
        <f t="shared" si="5"/>
        <v>0</v>
      </c>
    </row>
    <row r="74" spans="1:13" s="815" customFormat="1" ht="23" x14ac:dyDescent="0.25">
      <c r="A74" s="855" t="s">
        <v>744</v>
      </c>
      <c r="B74" s="858"/>
      <c r="C74" s="859"/>
      <c r="D74" s="861"/>
      <c r="E74" s="861"/>
      <c r="F74" s="861"/>
      <c r="G74" s="861"/>
      <c r="H74" s="861">
        <v>1</v>
      </c>
      <c r="I74" s="861"/>
      <c r="J74" s="861"/>
      <c r="K74" s="861"/>
      <c r="L74" s="861">
        <f t="shared" si="5"/>
        <v>1</v>
      </c>
    </row>
    <row r="75" spans="1:13" s="815" customFormat="1" ht="11.5" x14ac:dyDescent="0.25">
      <c r="A75" s="538" t="s">
        <v>171</v>
      </c>
      <c r="B75" s="858"/>
      <c r="C75" s="859"/>
      <c r="D75" s="861"/>
      <c r="E75" s="861"/>
      <c r="F75" s="861"/>
      <c r="G75" s="861"/>
      <c r="H75" s="861"/>
      <c r="I75" s="861"/>
      <c r="J75" s="861"/>
      <c r="K75" s="861"/>
      <c r="L75" s="861">
        <f t="shared" si="5"/>
        <v>0</v>
      </c>
    </row>
    <row r="76" spans="1:13" s="815" customFormat="1" ht="11.5" x14ac:dyDescent="0.25">
      <c r="A76" s="538" t="s">
        <v>203</v>
      </c>
      <c r="B76" s="860"/>
      <c r="C76" s="861"/>
      <c r="D76" s="859">
        <v>4</v>
      </c>
      <c r="E76" s="859">
        <v>3</v>
      </c>
      <c r="F76" s="859"/>
      <c r="G76" s="859"/>
      <c r="H76" s="859"/>
      <c r="I76" s="859">
        <v>1</v>
      </c>
      <c r="J76" s="859">
        <v>1</v>
      </c>
      <c r="K76" s="859">
        <v>2</v>
      </c>
      <c r="L76" s="859">
        <f t="shared" si="5"/>
        <v>11</v>
      </c>
    </row>
    <row r="77" spans="1:13" s="815" customFormat="1" ht="11.5" x14ac:dyDescent="0.25">
      <c r="A77" s="538" t="s">
        <v>172</v>
      </c>
      <c r="B77" s="858"/>
      <c r="C77" s="859"/>
      <c r="D77" s="861"/>
      <c r="E77" s="861"/>
      <c r="F77" s="861"/>
      <c r="G77" s="861"/>
      <c r="H77" s="861"/>
      <c r="I77" s="861"/>
      <c r="J77" s="861"/>
      <c r="K77" s="861"/>
      <c r="L77" s="861">
        <f t="shared" si="5"/>
        <v>0</v>
      </c>
    </row>
    <row r="78" spans="1:13" s="815" customFormat="1" ht="11.5" x14ac:dyDescent="0.25">
      <c r="A78" s="538" t="s">
        <v>245</v>
      </c>
      <c r="B78" s="876"/>
      <c r="C78" s="877"/>
      <c r="D78" s="869"/>
      <c r="E78" s="869"/>
      <c r="F78" s="869"/>
      <c r="G78" s="869"/>
      <c r="H78" s="869"/>
      <c r="I78" s="869"/>
      <c r="J78" s="869"/>
      <c r="K78" s="869"/>
      <c r="L78" s="869">
        <f t="shared" si="5"/>
        <v>0</v>
      </c>
    </row>
    <row r="79" spans="1:13" s="815" customFormat="1" ht="11.5" x14ac:dyDescent="0.25">
      <c r="A79" s="538" t="s">
        <v>606</v>
      </c>
      <c r="B79" s="864">
        <f t="shared" ref="B79:G79" si="6">SUM(B66:B78)</f>
        <v>1</v>
      </c>
      <c r="C79" s="865">
        <f t="shared" si="6"/>
        <v>3</v>
      </c>
      <c r="D79" s="865">
        <f t="shared" si="6"/>
        <v>8</v>
      </c>
      <c r="E79" s="865">
        <f t="shared" si="6"/>
        <v>6</v>
      </c>
      <c r="F79" s="865">
        <f t="shared" si="6"/>
        <v>1</v>
      </c>
      <c r="G79" s="865">
        <f t="shared" si="6"/>
        <v>0</v>
      </c>
      <c r="H79" s="865">
        <f>SUM(H66:H78)</f>
        <v>1</v>
      </c>
      <c r="I79" s="865">
        <f>SUM(I66:I78)</f>
        <v>1</v>
      </c>
      <c r="J79" s="865">
        <f>SUM(J66:J78)</f>
        <v>1</v>
      </c>
      <c r="K79" s="865">
        <f>SUM(K66:K78)</f>
        <v>2</v>
      </c>
      <c r="L79" s="865">
        <f t="shared" si="5"/>
        <v>24</v>
      </c>
    </row>
    <row r="80" spans="1:13" x14ac:dyDescent="0.35">
      <c r="A80" s="203"/>
      <c r="B80" s="55"/>
      <c r="C80" s="55"/>
      <c r="D80" s="55"/>
      <c r="E80" s="55"/>
      <c r="F80" s="55"/>
      <c r="G80" s="55"/>
      <c r="H80" s="55"/>
      <c r="I80" s="55"/>
      <c r="J80" s="55"/>
      <c r="K80" s="55"/>
      <c r="L80" s="55"/>
      <c r="M80" s="55"/>
    </row>
    <row r="81" spans="1:12" x14ac:dyDescent="0.35">
      <c r="A81" s="39"/>
      <c r="B81" s="39"/>
      <c r="C81" s="39"/>
      <c r="D81" s="39"/>
      <c r="L81" s="205"/>
    </row>
    <row r="82" spans="1:12" s="746" customFormat="1" ht="28.5" customHeight="1" x14ac:dyDescent="0.3">
      <c r="A82" s="872" t="s">
        <v>180</v>
      </c>
      <c r="B82" s="1262" t="s">
        <v>184</v>
      </c>
      <c r="C82" s="1262"/>
      <c r="D82" s="1258" t="s">
        <v>187</v>
      </c>
      <c r="E82" s="1258"/>
      <c r="F82" s="1260" t="s">
        <v>72</v>
      </c>
    </row>
    <row r="83" spans="1:12" s="746" customFormat="1" ht="12" x14ac:dyDescent="0.3">
      <c r="A83" s="230"/>
      <c r="B83" s="540" t="s">
        <v>73</v>
      </c>
      <c r="C83" s="540" t="s">
        <v>74</v>
      </c>
      <c r="D83" s="540" t="s">
        <v>73</v>
      </c>
      <c r="E83" s="540" t="s">
        <v>74</v>
      </c>
      <c r="F83" s="1260"/>
    </row>
    <row r="84" spans="1:12" s="746" customFormat="1" ht="12" x14ac:dyDescent="0.3">
      <c r="A84" s="538" t="s">
        <v>159</v>
      </c>
      <c r="B84" s="856"/>
      <c r="C84" s="857"/>
      <c r="D84" s="857"/>
      <c r="E84" s="857"/>
      <c r="F84" s="857">
        <f t="shared" ref="F84:F93" si="7">SUM(B84:E84)</f>
        <v>0</v>
      </c>
    </row>
    <row r="85" spans="1:12" s="746" customFormat="1" ht="12" x14ac:dyDescent="0.3">
      <c r="A85" s="538" t="s">
        <v>161</v>
      </c>
      <c r="B85" s="858">
        <v>1</v>
      </c>
      <c r="C85" s="859"/>
      <c r="D85" s="859"/>
      <c r="E85" s="859"/>
      <c r="F85" s="859">
        <f t="shared" si="7"/>
        <v>1</v>
      </c>
    </row>
    <row r="86" spans="1:12" s="746" customFormat="1" ht="12" x14ac:dyDescent="0.3">
      <c r="A86" s="538" t="s">
        <v>244</v>
      </c>
      <c r="B86" s="860"/>
      <c r="C86" s="861"/>
      <c r="D86" s="861"/>
      <c r="E86" s="861"/>
      <c r="F86" s="861">
        <f t="shared" si="7"/>
        <v>0</v>
      </c>
    </row>
    <row r="87" spans="1:12" s="746" customFormat="1" ht="12" x14ac:dyDescent="0.3">
      <c r="A87" s="538" t="s">
        <v>163</v>
      </c>
      <c r="B87" s="858">
        <v>6</v>
      </c>
      <c r="C87" s="859">
        <v>2</v>
      </c>
      <c r="D87" s="859">
        <v>1</v>
      </c>
      <c r="E87" s="859"/>
      <c r="F87" s="859">
        <f t="shared" si="7"/>
        <v>9</v>
      </c>
    </row>
    <row r="88" spans="1:12" s="746" customFormat="1" ht="12" x14ac:dyDescent="0.3">
      <c r="A88" s="538" t="s">
        <v>167</v>
      </c>
      <c r="B88" s="860"/>
      <c r="C88" s="861"/>
      <c r="D88" s="861"/>
      <c r="E88" s="861"/>
      <c r="F88" s="861">
        <f t="shared" si="7"/>
        <v>0</v>
      </c>
    </row>
    <row r="89" spans="1:12" s="746" customFormat="1" ht="12" x14ac:dyDescent="0.3">
      <c r="A89" s="538" t="s">
        <v>168</v>
      </c>
      <c r="B89" s="860"/>
      <c r="C89" s="861"/>
      <c r="D89" s="861"/>
      <c r="E89" s="861"/>
      <c r="F89" s="861">
        <f t="shared" si="7"/>
        <v>0</v>
      </c>
    </row>
    <row r="90" spans="1:12" s="746" customFormat="1" ht="23.5" x14ac:dyDescent="0.3">
      <c r="A90" s="539" t="s">
        <v>742</v>
      </c>
      <c r="B90" s="860"/>
      <c r="C90" s="861"/>
      <c r="D90" s="861"/>
      <c r="E90" s="861"/>
      <c r="F90" s="861">
        <f t="shared" si="7"/>
        <v>0</v>
      </c>
    </row>
    <row r="91" spans="1:12" s="746" customFormat="1" ht="12" x14ac:dyDescent="0.3">
      <c r="A91" s="538" t="s">
        <v>240</v>
      </c>
      <c r="B91" s="858"/>
      <c r="C91" s="859"/>
      <c r="D91" s="859"/>
      <c r="E91" s="859"/>
      <c r="F91" s="859">
        <f t="shared" si="7"/>
        <v>0</v>
      </c>
    </row>
    <row r="92" spans="1:12" s="746" customFormat="1" ht="12" x14ac:dyDescent="0.3">
      <c r="A92" s="538" t="s">
        <v>203</v>
      </c>
      <c r="B92" s="858">
        <v>11</v>
      </c>
      <c r="C92" s="859"/>
      <c r="D92" s="859">
        <v>1</v>
      </c>
      <c r="E92" s="859">
        <v>2</v>
      </c>
      <c r="F92" s="859">
        <f t="shared" si="7"/>
        <v>14</v>
      </c>
    </row>
    <row r="93" spans="1:12" s="746" customFormat="1" ht="23.5" x14ac:dyDescent="0.3">
      <c r="A93" s="539" t="s">
        <v>172</v>
      </c>
      <c r="B93" s="862"/>
      <c r="C93" s="863"/>
      <c r="D93" s="863"/>
      <c r="E93" s="863"/>
      <c r="F93" s="863">
        <f t="shared" si="7"/>
        <v>0</v>
      </c>
    </row>
    <row r="94" spans="1:12" s="746" customFormat="1" ht="12" x14ac:dyDescent="0.3">
      <c r="A94" s="538" t="s">
        <v>606</v>
      </c>
      <c r="B94" s="864">
        <f>SUM(B84:B93)</f>
        <v>18</v>
      </c>
      <c r="C94" s="865">
        <f>SUM(C84:C93)</f>
        <v>2</v>
      </c>
      <c r="D94" s="865">
        <f>SUM(D84:D93)</f>
        <v>2</v>
      </c>
      <c r="E94" s="865">
        <f>SUM(E84:E93)</f>
        <v>2</v>
      </c>
      <c r="F94" s="865">
        <f>SUM(F84:F93)</f>
        <v>24</v>
      </c>
    </row>
    <row r="95" spans="1:12" x14ac:dyDescent="0.35">
      <c r="A95" s="39"/>
      <c r="B95" s="39"/>
      <c r="C95" s="39"/>
      <c r="D95" s="39"/>
    </row>
    <row r="96" spans="1:12" ht="13.5" customHeight="1" x14ac:dyDescent="0.35">
      <c r="A96" s="39"/>
      <c r="B96" s="39"/>
      <c r="C96" s="39"/>
      <c r="D96" s="39"/>
    </row>
    <row r="97" spans="1:6" s="815" customFormat="1" ht="35.25" customHeight="1" x14ac:dyDescent="0.25">
      <c r="A97" s="878" t="s">
        <v>181</v>
      </c>
      <c r="B97" s="1262" t="s">
        <v>185</v>
      </c>
      <c r="C97" s="1262"/>
      <c r="D97" s="1148" t="s">
        <v>186</v>
      </c>
      <c r="E97" s="1148"/>
      <c r="F97" s="1260" t="s">
        <v>72</v>
      </c>
    </row>
    <row r="98" spans="1:6" s="815" customFormat="1" ht="11.5" x14ac:dyDescent="0.25">
      <c r="A98" s="230"/>
      <c r="B98" s="540" t="s">
        <v>73</v>
      </c>
      <c r="C98" s="540" t="s">
        <v>74</v>
      </c>
      <c r="D98" s="540" t="s">
        <v>73</v>
      </c>
      <c r="E98" s="540" t="s">
        <v>74</v>
      </c>
      <c r="F98" s="1260"/>
    </row>
    <row r="99" spans="1:6" s="815" customFormat="1" ht="11.5" x14ac:dyDescent="0.25">
      <c r="A99" s="538" t="s">
        <v>159</v>
      </c>
      <c r="B99" s="856"/>
      <c r="C99" s="857"/>
      <c r="D99" s="857"/>
      <c r="E99" s="857"/>
      <c r="F99" s="857">
        <f>SUM(B99:E99)</f>
        <v>0</v>
      </c>
    </row>
    <row r="100" spans="1:6" s="815" customFormat="1" ht="11.5" x14ac:dyDescent="0.25">
      <c r="A100" s="538" t="s">
        <v>161</v>
      </c>
      <c r="B100" s="858"/>
      <c r="C100" s="859"/>
      <c r="D100" s="859"/>
      <c r="E100" s="859"/>
      <c r="F100" s="859">
        <f t="shared" ref="F100:F107" si="8">SUM(B100:E100)</f>
        <v>0</v>
      </c>
    </row>
    <row r="101" spans="1:6" s="815" customFormat="1" ht="11.5" x14ac:dyDescent="0.25">
      <c r="A101" s="538" t="s">
        <v>244</v>
      </c>
      <c r="B101" s="860"/>
      <c r="C101" s="861"/>
      <c r="D101" s="861"/>
      <c r="E101" s="861"/>
      <c r="F101" s="861">
        <f t="shared" si="8"/>
        <v>0</v>
      </c>
    </row>
    <row r="102" spans="1:6" s="815" customFormat="1" ht="11.5" x14ac:dyDescent="0.25">
      <c r="A102" s="538" t="s">
        <v>163</v>
      </c>
      <c r="B102" s="858">
        <v>3</v>
      </c>
      <c r="C102" s="859">
        <v>1</v>
      </c>
      <c r="D102" s="859"/>
      <c r="E102" s="859">
        <v>1</v>
      </c>
      <c r="F102" s="859">
        <f t="shared" si="8"/>
        <v>5</v>
      </c>
    </row>
    <row r="103" spans="1:6" s="815" customFormat="1" ht="11.5" x14ac:dyDescent="0.25">
      <c r="A103" s="538" t="s">
        <v>168</v>
      </c>
      <c r="B103" s="860"/>
      <c r="C103" s="861"/>
      <c r="D103" s="861"/>
      <c r="E103" s="861"/>
      <c r="F103" s="861">
        <f t="shared" si="8"/>
        <v>0</v>
      </c>
    </row>
    <row r="104" spans="1:6" s="815" customFormat="1" ht="23" x14ac:dyDescent="0.25">
      <c r="A104" s="539" t="s">
        <v>743</v>
      </c>
      <c r="B104" s="860"/>
      <c r="C104" s="861"/>
      <c r="D104" s="861"/>
      <c r="E104" s="861"/>
      <c r="F104" s="861">
        <f t="shared" si="8"/>
        <v>0</v>
      </c>
    </row>
    <row r="105" spans="1:6" s="815" customFormat="1" ht="11.5" x14ac:dyDescent="0.25">
      <c r="A105" s="538" t="s">
        <v>240</v>
      </c>
      <c r="B105" s="858"/>
      <c r="C105" s="859"/>
      <c r="D105" s="859"/>
      <c r="E105" s="859"/>
      <c r="F105" s="859">
        <f t="shared" si="8"/>
        <v>0</v>
      </c>
    </row>
    <row r="106" spans="1:6" s="815" customFormat="1" ht="11.5" x14ac:dyDescent="0.25">
      <c r="A106" s="538" t="s">
        <v>171</v>
      </c>
      <c r="B106" s="860"/>
      <c r="C106" s="861"/>
      <c r="D106" s="861">
        <v>3</v>
      </c>
      <c r="E106" s="861">
        <v>1</v>
      </c>
      <c r="F106" s="861">
        <f t="shared" si="8"/>
        <v>4</v>
      </c>
    </row>
    <row r="107" spans="1:6" s="815" customFormat="1" ht="11.5" x14ac:dyDescent="0.25">
      <c r="A107" s="538" t="s">
        <v>203</v>
      </c>
      <c r="B107" s="868"/>
      <c r="C107" s="869"/>
      <c r="D107" s="869"/>
      <c r="E107" s="869"/>
      <c r="F107" s="869">
        <f t="shared" si="8"/>
        <v>0</v>
      </c>
    </row>
    <row r="108" spans="1:6" s="815" customFormat="1" ht="11.5" x14ac:dyDescent="0.25">
      <c r="A108" s="538" t="s">
        <v>606</v>
      </c>
      <c r="B108" s="864">
        <f>SUM(B99:B107)</f>
        <v>3</v>
      </c>
      <c r="C108" s="865">
        <f>SUM(C99:C107)</f>
        <v>1</v>
      </c>
      <c r="D108" s="865">
        <f>SUM(D99:D107)</f>
        <v>3</v>
      </c>
      <c r="E108" s="865">
        <f>SUM(E99:E107)</f>
        <v>2</v>
      </c>
      <c r="F108" s="865">
        <v>9</v>
      </c>
    </row>
    <row r="109" spans="1:6" x14ac:dyDescent="0.35">
      <c r="A109" s="39"/>
      <c r="B109" s="39"/>
      <c r="C109" s="39"/>
      <c r="D109" s="39"/>
    </row>
    <row r="110" spans="1:6" x14ac:dyDescent="0.35">
      <c r="A110" s="39"/>
      <c r="B110" s="39"/>
      <c r="C110" s="39"/>
      <c r="D110" s="39"/>
    </row>
    <row r="111" spans="1:6" x14ac:dyDescent="0.35">
      <c r="A111" s="295" t="s">
        <v>741</v>
      </c>
      <c r="B111" s="39"/>
      <c r="C111" s="39"/>
      <c r="D111" s="39"/>
    </row>
    <row r="112" spans="1:6" x14ac:dyDescent="0.35">
      <c r="A112" s="295" t="s">
        <v>745</v>
      </c>
      <c r="B112" s="39"/>
      <c r="C112" s="39"/>
      <c r="D112" s="39"/>
    </row>
    <row r="113" spans="1:8" ht="14.25" customHeight="1" x14ac:dyDescent="0.35">
      <c r="A113" s="39"/>
      <c r="B113" s="39"/>
      <c r="C113" s="39"/>
      <c r="D113" s="39"/>
    </row>
    <row r="114" spans="1:8" ht="18.75" customHeight="1" x14ac:dyDescent="0.4">
      <c r="A114" s="316" t="s">
        <v>1034</v>
      </c>
      <c r="B114" s="237"/>
      <c r="C114" s="237"/>
      <c r="D114" s="237"/>
    </row>
    <row r="115" spans="1:8" ht="18" customHeight="1" x14ac:dyDescent="0.35"/>
    <row r="116" spans="1:8" ht="17.25" customHeight="1" x14ac:dyDescent="0.35">
      <c r="A116" s="208" t="s">
        <v>383</v>
      </c>
    </row>
    <row r="117" spans="1:8" ht="17.25" customHeight="1" x14ac:dyDescent="0.35"/>
    <row r="118" spans="1:8" ht="15" customHeight="1" x14ac:dyDescent="0.35"/>
    <row r="119" spans="1:8" x14ac:dyDescent="0.35">
      <c r="A119" s="16" t="s">
        <v>255</v>
      </c>
    </row>
    <row r="120" spans="1:8" ht="12" customHeight="1" x14ac:dyDescent="0.35">
      <c r="A120" s="39"/>
      <c r="B120" s="39"/>
      <c r="C120" s="39"/>
      <c r="D120" s="39"/>
      <c r="E120" s="39"/>
      <c r="F120" s="39"/>
      <c r="G120" s="39"/>
      <c r="H120" s="39"/>
    </row>
    <row r="121" spans="1:8" s="815" customFormat="1" ht="34.5" customHeight="1" x14ac:dyDescent="0.25">
      <c r="A121" s="549"/>
      <c r="B121" s="1149" t="s">
        <v>212</v>
      </c>
      <c r="C121" s="1149"/>
      <c r="D121" s="1150" t="s">
        <v>665</v>
      </c>
      <c r="E121" s="1150"/>
      <c r="F121" s="1260" t="s">
        <v>72</v>
      </c>
      <c r="G121" s="549"/>
      <c r="H121" s="549"/>
    </row>
    <row r="122" spans="1:8" s="815" customFormat="1" ht="11.5" x14ac:dyDescent="0.25">
      <c r="A122" s="549"/>
      <c r="B122" s="548" t="s">
        <v>73</v>
      </c>
      <c r="C122" s="548" t="s">
        <v>74</v>
      </c>
      <c r="D122" s="548" t="s">
        <v>73</v>
      </c>
      <c r="E122" s="548" t="s">
        <v>74</v>
      </c>
      <c r="F122" s="1260"/>
      <c r="G122" s="549"/>
      <c r="H122" s="549"/>
    </row>
    <row r="123" spans="1:8" s="815" customFormat="1" ht="11.5" x14ac:dyDescent="0.25">
      <c r="A123" s="334" t="s">
        <v>161</v>
      </c>
      <c r="B123" s="838"/>
      <c r="C123" s="839"/>
      <c r="D123" s="839"/>
      <c r="E123" s="839"/>
      <c r="F123" s="839">
        <f>SUM(B123:E123)</f>
        <v>0</v>
      </c>
      <c r="G123" s="549"/>
      <c r="H123" s="549"/>
    </row>
    <row r="124" spans="1:8" s="815" customFormat="1" ht="11.5" x14ac:dyDescent="0.25">
      <c r="A124" s="334" t="s">
        <v>163</v>
      </c>
      <c r="B124" s="842">
        <v>5</v>
      </c>
      <c r="C124" s="843">
        <v>1</v>
      </c>
      <c r="D124" s="843"/>
      <c r="E124" s="843"/>
      <c r="F124" s="843">
        <f t="shared" ref="F124:F127" si="9">SUM(B124:E124)</f>
        <v>6</v>
      </c>
      <c r="G124" s="549"/>
      <c r="H124" s="549"/>
    </row>
    <row r="125" spans="1:8" s="815" customFormat="1" ht="11.5" x14ac:dyDescent="0.25">
      <c r="A125" s="334" t="s">
        <v>168</v>
      </c>
      <c r="B125" s="840">
        <v>1</v>
      </c>
      <c r="C125" s="841"/>
      <c r="D125" s="841"/>
      <c r="E125" s="841"/>
      <c r="F125" s="841">
        <f t="shared" si="9"/>
        <v>1</v>
      </c>
      <c r="G125" s="549"/>
      <c r="H125" s="549"/>
    </row>
    <row r="126" spans="1:8" s="815" customFormat="1" ht="27" customHeight="1" x14ac:dyDescent="0.25">
      <c r="A126" s="321" t="s">
        <v>250</v>
      </c>
      <c r="B126" s="842"/>
      <c r="C126" s="843"/>
      <c r="D126" s="843">
        <v>1</v>
      </c>
      <c r="E126" s="843"/>
      <c r="F126" s="843">
        <f t="shared" si="9"/>
        <v>1</v>
      </c>
      <c r="G126" s="549"/>
      <c r="H126" s="549"/>
    </row>
    <row r="127" spans="1:8" s="815" customFormat="1" ht="11.5" x14ac:dyDescent="0.25">
      <c r="A127" s="334" t="s">
        <v>606</v>
      </c>
      <c r="B127" s="844">
        <f>SUM(B123:B126)</f>
        <v>6</v>
      </c>
      <c r="C127" s="845">
        <f>SUM(C123:C126)</f>
        <v>1</v>
      </c>
      <c r="D127" s="845">
        <f>SUM(D123:D126)</f>
        <v>1</v>
      </c>
      <c r="E127" s="845">
        <f>SUM(E123:E126)</f>
        <v>0</v>
      </c>
      <c r="F127" s="845">
        <f t="shared" si="9"/>
        <v>8</v>
      </c>
      <c r="G127" s="549"/>
      <c r="H127" s="549"/>
    </row>
    <row r="128" spans="1:8" ht="16.5" customHeight="1" x14ac:dyDescent="0.35">
      <c r="A128" s="39"/>
      <c r="B128" s="39"/>
      <c r="C128" s="39"/>
      <c r="D128" s="39"/>
      <c r="E128" s="39"/>
      <c r="F128" s="39"/>
      <c r="G128" s="39"/>
      <c r="H128" s="39"/>
    </row>
    <row r="129" spans="1:8" ht="12.75" customHeight="1" x14ac:dyDescent="0.35"/>
    <row r="131" spans="1:8" ht="18.75" customHeight="1" x14ac:dyDescent="0.35">
      <c r="A131" s="296" t="s">
        <v>251</v>
      </c>
    </row>
    <row r="132" spans="1:8" s="815" customFormat="1" ht="39.75" customHeight="1" x14ac:dyDescent="0.25">
      <c r="A132" s="549"/>
      <c r="B132" s="1150" t="s">
        <v>252</v>
      </c>
      <c r="C132" s="1150"/>
      <c r="D132" s="1150" t="s">
        <v>253</v>
      </c>
      <c r="E132" s="1150"/>
      <c r="F132" s="1150" t="s">
        <v>664</v>
      </c>
      <c r="G132" s="1150"/>
      <c r="H132" s="1260" t="s">
        <v>72</v>
      </c>
    </row>
    <row r="133" spans="1:8" s="815" customFormat="1" ht="11.5" x14ac:dyDescent="0.25">
      <c r="A133" s="549"/>
      <c r="B133" s="548" t="s">
        <v>73</v>
      </c>
      <c r="C133" s="548" t="s">
        <v>74</v>
      </c>
      <c r="D133" s="548" t="s">
        <v>73</v>
      </c>
      <c r="E133" s="548" t="s">
        <v>74</v>
      </c>
      <c r="F133" s="548" t="s">
        <v>73</v>
      </c>
      <c r="G133" s="548" t="s">
        <v>74</v>
      </c>
      <c r="H133" s="1260"/>
    </row>
    <row r="134" spans="1:8" s="815" customFormat="1" ht="11.5" x14ac:dyDescent="0.25">
      <c r="A134" s="334" t="s">
        <v>163</v>
      </c>
      <c r="B134" s="144">
        <v>4</v>
      </c>
      <c r="C134" s="37">
        <v>2</v>
      </c>
      <c r="D134" s="37">
        <v>2</v>
      </c>
      <c r="E134" s="37">
        <v>4</v>
      </c>
      <c r="F134" s="37"/>
      <c r="G134" s="37"/>
      <c r="H134" s="37">
        <f>SUM(B134:G134)</f>
        <v>12</v>
      </c>
    </row>
    <row r="135" spans="1:8" s="815" customFormat="1" ht="11.5" x14ac:dyDescent="0.25">
      <c r="A135" s="321" t="s">
        <v>254</v>
      </c>
      <c r="B135" s="142">
        <v>1</v>
      </c>
      <c r="C135" s="30"/>
      <c r="D135" s="30"/>
      <c r="E135" s="30"/>
      <c r="F135" s="30"/>
      <c r="G135" s="30">
        <v>1</v>
      </c>
      <c r="H135" s="30">
        <f t="shared" ref="H135:H136" si="10">SUM(B135:G135)</f>
        <v>2</v>
      </c>
    </row>
    <row r="136" spans="1:8" s="815" customFormat="1" ht="11.5" x14ac:dyDescent="0.25">
      <c r="A136" s="334" t="s">
        <v>211</v>
      </c>
      <c r="B136" s="141"/>
      <c r="C136" s="29"/>
      <c r="D136" s="29">
        <v>2</v>
      </c>
      <c r="E136" s="29"/>
      <c r="F136" s="29">
        <v>5</v>
      </c>
      <c r="G136" s="29">
        <v>1</v>
      </c>
      <c r="H136" s="29">
        <f t="shared" si="10"/>
        <v>8</v>
      </c>
    </row>
    <row r="137" spans="1:8" s="815" customFormat="1" ht="11.5" x14ac:dyDescent="0.25">
      <c r="A137" s="334" t="s">
        <v>606</v>
      </c>
      <c r="B137" s="145">
        <f>SUM(B134:B136)</f>
        <v>5</v>
      </c>
      <c r="C137" s="36">
        <f t="shared" ref="C137:H137" si="11">SUM(C134:C136)</f>
        <v>2</v>
      </c>
      <c r="D137" s="36">
        <f t="shared" si="11"/>
        <v>4</v>
      </c>
      <c r="E137" s="36">
        <f t="shared" si="11"/>
        <v>4</v>
      </c>
      <c r="F137" s="36">
        <f t="shared" si="11"/>
        <v>5</v>
      </c>
      <c r="G137" s="36">
        <f t="shared" si="11"/>
        <v>2</v>
      </c>
      <c r="H137" s="36">
        <f t="shared" si="11"/>
        <v>22</v>
      </c>
    </row>
    <row r="140" spans="1:8" x14ac:dyDescent="0.35">
      <c r="A140" s="65" t="s">
        <v>445</v>
      </c>
    </row>
  </sheetData>
  <mergeCells count="31">
    <mergeCell ref="D41:D42"/>
    <mergeCell ref="F121:F122"/>
    <mergeCell ref="H132:H133"/>
    <mergeCell ref="L64:L65"/>
    <mergeCell ref="B82:C82"/>
    <mergeCell ref="D82:E82"/>
    <mergeCell ref="F82:F83"/>
    <mergeCell ref="D97:E97"/>
    <mergeCell ref="F97:F98"/>
    <mergeCell ref="B97:C97"/>
    <mergeCell ref="B132:C132"/>
    <mergeCell ref="D132:E132"/>
    <mergeCell ref="F132:G132"/>
    <mergeCell ref="B121:C121"/>
    <mergeCell ref="D121:E121"/>
    <mergeCell ref="J9:L9"/>
    <mergeCell ref="I64:J64"/>
    <mergeCell ref="B27:C27"/>
    <mergeCell ref="D27:E27"/>
    <mergeCell ref="F27:G27"/>
    <mergeCell ref="H27:I27"/>
    <mergeCell ref="J27:K27"/>
    <mergeCell ref="H17:I17"/>
    <mergeCell ref="J17:K17"/>
    <mergeCell ref="B41:C41"/>
    <mergeCell ref="L17:L18"/>
    <mergeCell ref="L27:L28"/>
    <mergeCell ref="I53:I54"/>
    <mergeCell ref="B64:C64"/>
    <mergeCell ref="D64:E64"/>
    <mergeCell ref="F64:G64"/>
  </mergeCells>
  <hyperlinks>
    <hyperlink ref="A3" location="Sommaire!A1" display="Retour au sommaire" xr:uid="{00000000-0004-0000-1F00-000000000000}"/>
    <hyperlink ref="B3" location="'Sources et champs'!A1" display="Source et champs" xr:uid="{00000000-0004-0000-1F00-000001000000}"/>
  </hyperlinks>
  <pageMargins left="0.70866141732283472" right="0.70866141732283472" top="0.74803149606299213" bottom="0.74803149606299213" header="0.31496062992125984" footer="0.31496062992125984"/>
  <pageSetup paperSize="9" scale="55" orientation="portrait" r:id="rId1"/>
  <headerFooter differentFirst="1" scaleWithDoc="0">
    <oddFooter>&amp;R&amp;P/&amp;N</oddFooter>
  </headerFooter>
  <rowBreaks count="2" manualBreakCount="2">
    <brk id="48" max="16383" man="1"/>
    <brk id="11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dimension ref="A2:L140"/>
  <sheetViews>
    <sheetView showGridLines="0" zoomScaleNormal="100" zoomScaleSheetLayoutView="98" workbookViewId="0">
      <selection activeCell="B3" sqref="B3"/>
    </sheetView>
  </sheetViews>
  <sheetFormatPr baseColWidth="10" defaultRowHeight="14.5" x14ac:dyDescent="0.35"/>
  <cols>
    <col min="1" max="1" width="1.453125" customWidth="1"/>
    <col min="2" max="2" width="31.54296875" customWidth="1"/>
    <col min="3" max="3" width="12.7265625" customWidth="1"/>
    <col min="4" max="4" width="12.453125" customWidth="1"/>
    <col min="5" max="5" width="12.1796875" customWidth="1"/>
    <col min="6" max="6" width="12.453125" customWidth="1"/>
    <col min="7" max="7" width="11.1796875" customWidth="1"/>
    <col min="8" max="8" width="11.26953125" customWidth="1"/>
    <col min="9" max="9" width="10.81640625" customWidth="1"/>
    <col min="10" max="10" width="10.1796875" customWidth="1"/>
  </cols>
  <sheetData>
    <row r="2" spans="1:12" ht="20" x14ac:dyDescent="0.4">
      <c r="B2" s="290" t="s">
        <v>1067</v>
      </c>
    </row>
    <row r="3" spans="1:12" x14ac:dyDescent="0.35">
      <c r="B3" s="3" t="s">
        <v>11</v>
      </c>
      <c r="C3" s="3" t="s">
        <v>1268</v>
      </c>
    </row>
    <row r="5" spans="1:12" ht="15.5" x14ac:dyDescent="0.35">
      <c r="A5" s="48"/>
      <c r="B5" s="208" t="s">
        <v>616</v>
      </c>
      <c r="C5" s="176"/>
    </row>
    <row r="7" spans="1:12" ht="13.5" customHeight="1" x14ac:dyDescent="0.35"/>
    <row r="8" spans="1:12" ht="15.5" x14ac:dyDescent="0.35">
      <c r="B8" s="72" t="s">
        <v>265</v>
      </c>
      <c r="C8" s="69" t="s">
        <v>256</v>
      </c>
      <c r="D8" s="64"/>
      <c r="E8" s="64"/>
      <c r="F8" s="64"/>
      <c r="G8" s="64"/>
      <c r="H8" s="39"/>
      <c r="I8" s="39"/>
      <c r="J8" s="39"/>
      <c r="K8" s="39"/>
      <c r="L8" s="39"/>
    </row>
    <row r="9" spans="1:12" x14ac:dyDescent="0.35">
      <c r="B9" s="39"/>
      <c r="C9" s="879"/>
      <c r="D9" s="39"/>
      <c r="E9" s="879"/>
      <c r="F9" s="39"/>
      <c r="G9" s="39"/>
      <c r="H9" s="39"/>
      <c r="I9" s="215"/>
      <c r="J9" s="39"/>
      <c r="K9" s="39"/>
      <c r="L9" s="39"/>
    </row>
    <row r="10" spans="1:12" ht="25.5" customHeight="1" x14ac:dyDescent="0.35">
      <c r="B10" s="39"/>
      <c r="C10" s="544" t="s">
        <v>77</v>
      </c>
      <c r="D10" s="544" t="s">
        <v>77</v>
      </c>
      <c r="E10" s="551" t="s">
        <v>78</v>
      </c>
      <c r="F10" s="551" t="s">
        <v>78</v>
      </c>
      <c r="G10" s="551" t="s">
        <v>79</v>
      </c>
      <c r="H10" s="551" t="s">
        <v>79</v>
      </c>
      <c r="I10" s="63"/>
    </row>
    <row r="11" spans="1:12" x14ac:dyDescent="0.35">
      <c r="B11" s="39"/>
      <c r="C11" s="544" t="s">
        <v>73</v>
      </c>
      <c r="D11" s="544" t="s">
        <v>74</v>
      </c>
      <c r="E11" s="544" t="s">
        <v>73</v>
      </c>
      <c r="F11" s="544" t="s">
        <v>74</v>
      </c>
      <c r="G11" s="544" t="s">
        <v>73</v>
      </c>
      <c r="H11" s="544" t="s">
        <v>74</v>
      </c>
      <c r="I11" s="63"/>
    </row>
    <row r="12" spans="1:12" x14ac:dyDescent="0.35">
      <c r="B12" s="334" t="s">
        <v>257</v>
      </c>
      <c r="C12" s="880">
        <v>2</v>
      </c>
      <c r="D12" s="881">
        <v>1</v>
      </c>
      <c r="E12" s="881"/>
      <c r="F12" s="882"/>
      <c r="G12" s="881"/>
      <c r="H12" s="881"/>
    </row>
    <row r="13" spans="1:12" x14ac:dyDescent="0.35">
      <c r="B13" s="334" t="s">
        <v>258</v>
      </c>
      <c r="C13" s="883">
        <v>5</v>
      </c>
      <c r="D13" s="843"/>
      <c r="E13" s="841"/>
      <c r="F13" s="843"/>
      <c r="G13" s="841"/>
      <c r="H13" s="841"/>
    </row>
    <row r="14" spans="1:12" x14ac:dyDescent="0.35">
      <c r="B14" s="334" t="s">
        <v>259</v>
      </c>
      <c r="C14" s="883"/>
      <c r="D14" s="843"/>
      <c r="E14" s="843"/>
      <c r="F14" s="841"/>
      <c r="G14" s="843"/>
      <c r="H14" s="843"/>
    </row>
    <row r="15" spans="1:12" x14ac:dyDescent="0.35">
      <c r="B15" s="334" t="s">
        <v>330</v>
      </c>
      <c r="C15" s="884"/>
      <c r="D15" s="843"/>
      <c r="E15" s="843"/>
      <c r="F15" s="843"/>
      <c r="G15" s="843"/>
      <c r="H15" s="843"/>
    </row>
    <row r="16" spans="1:12" x14ac:dyDescent="0.35">
      <c r="B16" s="334" t="s">
        <v>260</v>
      </c>
      <c r="C16" s="884"/>
      <c r="D16" s="843"/>
      <c r="E16" s="843"/>
      <c r="F16" s="843"/>
      <c r="G16" s="843">
        <v>1</v>
      </c>
      <c r="H16" s="841"/>
    </row>
    <row r="17" spans="2:12" x14ac:dyDescent="0.35">
      <c r="B17" s="334" t="s">
        <v>261</v>
      </c>
      <c r="C17" s="885">
        <v>3</v>
      </c>
      <c r="D17" s="886">
        <v>2</v>
      </c>
      <c r="E17" s="886"/>
      <c r="F17" s="886"/>
      <c r="G17" s="886"/>
      <c r="H17" s="851"/>
    </row>
    <row r="18" spans="2:12" ht="27" customHeight="1" x14ac:dyDescent="0.35">
      <c r="B18" s="321" t="s">
        <v>1065</v>
      </c>
      <c r="C18" s="892">
        <f>SUM(C12:C17)</f>
        <v>10</v>
      </c>
      <c r="D18" s="893">
        <v>3</v>
      </c>
      <c r="E18" s="893"/>
      <c r="F18" s="893"/>
      <c r="G18" s="893">
        <v>1</v>
      </c>
      <c r="H18" s="893">
        <v>0</v>
      </c>
    </row>
    <row r="19" spans="2:12" x14ac:dyDescent="0.35">
      <c r="B19" s="334" t="s">
        <v>262</v>
      </c>
      <c r="C19" s="883"/>
      <c r="D19" s="841"/>
      <c r="E19" s="841"/>
      <c r="F19" s="841"/>
      <c r="G19" s="841"/>
      <c r="H19" s="841"/>
    </row>
    <row r="20" spans="2:12" x14ac:dyDescent="0.35">
      <c r="B20" s="334" t="s">
        <v>263</v>
      </c>
      <c r="C20" s="884">
        <v>150</v>
      </c>
      <c r="D20" s="843">
        <v>18</v>
      </c>
      <c r="E20" s="843">
        <v>825</v>
      </c>
      <c r="F20" s="843">
        <v>176</v>
      </c>
      <c r="G20" s="843">
        <v>660</v>
      </c>
      <c r="H20" s="843">
        <v>518</v>
      </c>
    </row>
    <row r="21" spans="2:12" x14ac:dyDescent="0.35">
      <c r="B21" s="334" t="s">
        <v>264</v>
      </c>
      <c r="C21" s="885">
        <v>29</v>
      </c>
      <c r="D21" s="886">
        <v>10</v>
      </c>
      <c r="E21" s="886"/>
      <c r="F21" s="886"/>
      <c r="G21" s="886"/>
      <c r="H21" s="886"/>
    </row>
    <row r="22" spans="2:12" x14ac:dyDescent="0.35">
      <c r="B22" s="334" t="s">
        <v>75</v>
      </c>
      <c r="C22" s="887">
        <v>189</v>
      </c>
      <c r="D22" s="845">
        <v>31</v>
      </c>
      <c r="E22" s="845">
        <v>825</v>
      </c>
      <c r="F22" s="845">
        <v>176</v>
      </c>
      <c r="G22" s="845">
        <v>661</v>
      </c>
      <c r="H22" s="845">
        <v>518</v>
      </c>
    </row>
    <row r="23" spans="2:12" x14ac:dyDescent="0.35">
      <c r="B23" s="39"/>
      <c r="C23" s="39"/>
      <c r="D23" s="39"/>
      <c r="E23" s="39"/>
      <c r="F23" s="39"/>
      <c r="G23" s="39"/>
      <c r="H23" s="39"/>
      <c r="I23" s="39"/>
      <c r="J23" s="39"/>
      <c r="K23" s="39"/>
      <c r="L23" s="39"/>
    </row>
    <row r="24" spans="2:12" x14ac:dyDescent="0.35">
      <c r="B24" s="39"/>
      <c r="C24" s="39"/>
      <c r="D24" s="39"/>
      <c r="E24" s="39"/>
      <c r="F24" s="39"/>
      <c r="G24" s="39"/>
      <c r="H24" s="39"/>
      <c r="I24" s="39"/>
      <c r="J24" s="39"/>
      <c r="K24" s="39"/>
      <c r="L24" s="39"/>
    </row>
    <row r="25" spans="2:12" s="815" customFormat="1" ht="54" customHeight="1" x14ac:dyDescent="0.25">
      <c r="B25" s="549"/>
      <c r="C25" s="321" t="s">
        <v>80</v>
      </c>
      <c r="D25" s="321" t="s">
        <v>80</v>
      </c>
      <c r="E25" s="321" t="s">
        <v>81</v>
      </c>
      <c r="F25" s="321" t="s">
        <v>81</v>
      </c>
      <c r="G25" s="215"/>
      <c r="H25" s="1150" t="s">
        <v>387</v>
      </c>
      <c r="I25" s="1150" t="s">
        <v>1066</v>
      </c>
      <c r="J25" s="549"/>
      <c r="K25" s="549"/>
    </row>
    <row r="26" spans="2:12" s="815" customFormat="1" ht="11.5" x14ac:dyDescent="0.25">
      <c r="B26" s="549"/>
      <c r="C26" s="544" t="s">
        <v>73</v>
      </c>
      <c r="D26" s="544" t="s">
        <v>74</v>
      </c>
      <c r="E26" s="544" t="s">
        <v>73</v>
      </c>
      <c r="F26" s="544" t="s">
        <v>74</v>
      </c>
      <c r="G26" s="215"/>
      <c r="H26" s="1150"/>
      <c r="I26" s="1150"/>
      <c r="J26" s="549"/>
      <c r="K26" s="549"/>
    </row>
    <row r="27" spans="2:12" s="815" customFormat="1" ht="11.5" x14ac:dyDescent="0.25">
      <c r="B27" s="334" t="s">
        <v>257</v>
      </c>
      <c r="C27" s="888"/>
      <c r="D27" s="889"/>
      <c r="E27" s="889"/>
      <c r="F27" s="889"/>
      <c r="G27" s="549"/>
      <c r="H27" s="695">
        <v>5</v>
      </c>
      <c r="I27" s="896"/>
      <c r="J27" s="549"/>
      <c r="K27" s="549"/>
    </row>
    <row r="28" spans="2:12" s="815" customFormat="1" ht="11.5" x14ac:dyDescent="0.25">
      <c r="B28" s="334" t="s">
        <v>258</v>
      </c>
      <c r="C28" s="890"/>
      <c r="D28" s="891"/>
      <c r="E28" s="891"/>
      <c r="F28" s="891"/>
      <c r="G28" s="549"/>
      <c r="H28" s="30">
        <v>8</v>
      </c>
      <c r="I28" s="897"/>
      <c r="J28" s="549"/>
      <c r="K28" s="549"/>
    </row>
    <row r="29" spans="2:12" s="815" customFormat="1" ht="11.5" x14ac:dyDescent="0.25">
      <c r="B29" s="334" t="s">
        <v>259</v>
      </c>
      <c r="C29" s="413"/>
      <c r="D29" s="29"/>
      <c r="E29" s="29"/>
      <c r="F29" s="29"/>
      <c r="G29" s="549"/>
      <c r="H29" s="29">
        <v>0</v>
      </c>
      <c r="I29" s="897"/>
      <c r="J29" s="549"/>
      <c r="K29" s="549"/>
    </row>
    <row r="30" spans="2:12" s="815" customFormat="1" ht="11.5" x14ac:dyDescent="0.25">
      <c r="B30" s="334" t="s">
        <v>330</v>
      </c>
      <c r="C30" s="411"/>
      <c r="D30" s="30"/>
      <c r="E30" s="30"/>
      <c r="F30" s="30"/>
      <c r="G30" s="549"/>
      <c r="H30" s="30">
        <v>0</v>
      </c>
      <c r="I30" s="897"/>
      <c r="J30" s="549"/>
      <c r="K30" s="549"/>
    </row>
    <row r="31" spans="2:12" s="815" customFormat="1" ht="11.5" x14ac:dyDescent="0.25">
      <c r="B31" s="334" t="s">
        <v>260</v>
      </c>
      <c r="C31" s="411"/>
      <c r="D31" s="30"/>
      <c r="E31" s="30"/>
      <c r="F31" s="30"/>
      <c r="G31" s="549"/>
      <c r="H31" s="30">
        <v>2</v>
      </c>
      <c r="I31" s="897"/>
      <c r="J31" s="549"/>
      <c r="K31" s="549"/>
    </row>
    <row r="32" spans="2:12" s="815" customFormat="1" ht="11.5" x14ac:dyDescent="0.25">
      <c r="B32" s="334" t="s">
        <v>261</v>
      </c>
      <c r="C32" s="594"/>
      <c r="D32" s="31"/>
      <c r="E32" s="31"/>
      <c r="F32" s="31"/>
      <c r="G32" s="549"/>
      <c r="H32" s="31">
        <v>5</v>
      </c>
      <c r="I32" s="898"/>
      <c r="J32" s="549"/>
      <c r="K32" s="549"/>
    </row>
    <row r="33" spans="2:12" s="815" customFormat="1" ht="23" x14ac:dyDescent="0.25">
      <c r="B33" s="321" t="s">
        <v>1065</v>
      </c>
      <c r="C33" s="894">
        <f t="shared" ref="C33:D33" si="0">C37-C34-C35-C36</f>
        <v>0</v>
      </c>
      <c r="D33" s="895">
        <f t="shared" si="0"/>
        <v>0</v>
      </c>
      <c r="E33" s="895">
        <v>0</v>
      </c>
      <c r="F33" s="895">
        <v>0</v>
      </c>
      <c r="G33" s="549"/>
      <c r="H33" s="895">
        <v>14</v>
      </c>
      <c r="I33" s="899"/>
      <c r="J33" s="549"/>
      <c r="K33" s="549"/>
    </row>
    <row r="34" spans="2:12" s="815" customFormat="1" ht="11.5" x14ac:dyDescent="0.25">
      <c r="B34" s="334" t="s">
        <v>262</v>
      </c>
      <c r="C34" s="413">
        <v>13</v>
      </c>
      <c r="D34" s="29">
        <v>19</v>
      </c>
      <c r="E34" s="29"/>
      <c r="F34" s="29"/>
      <c r="G34" s="549"/>
      <c r="H34" s="30">
        <v>32</v>
      </c>
      <c r="I34" s="897"/>
      <c r="J34" s="549"/>
      <c r="K34" s="549"/>
    </row>
    <row r="35" spans="2:12" s="815" customFormat="1" ht="11.5" x14ac:dyDescent="0.25">
      <c r="B35" s="334" t="s">
        <v>263</v>
      </c>
      <c r="C35" s="411">
        <v>8</v>
      </c>
      <c r="D35" s="30">
        <v>7</v>
      </c>
      <c r="E35" s="30">
        <v>30</v>
      </c>
      <c r="F35" s="30">
        <v>16</v>
      </c>
      <c r="G35" s="549"/>
      <c r="H35" s="30">
        <v>2408</v>
      </c>
      <c r="I35" s="897"/>
      <c r="J35" s="549"/>
      <c r="K35" s="549"/>
    </row>
    <row r="36" spans="2:12" s="815" customFormat="1" ht="11.5" x14ac:dyDescent="0.25">
      <c r="B36" s="334" t="s">
        <v>264</v>
      </c>
      <c r="C36" s="594"/>
      <c r="D36" s="31"/>
      <c r="E36" s="31"/>
      <c r="F36" s="31"/>
      <c r="G36" s="549"/>
      <c r="H36" s="32">
        <v>39</v>
      </c>
      <c r="I36" s="898"/>
      <c r="J36" s="549"/>
      <c r="K36" s="549"/>
    </row>
    <row r="37" spans="2:12" s="815" customFormat="1" ht="11.5" x14ac:dyDescent="0.25">
      <c r="B37" s="334" t="s">
        <v>75</v>
      </c>
      <c r="C37" s="530">
        <v>21</v>
      </c>
      <c r="D37" s="36">
        <v>26</v>
      </c>
      <c r="E37" s="36">
        <v>30</v>
      </c>
      <c r="F37" s="36">
        <v>16</v>
      </c>
      <c r="G37" s="549"/>
      <c r="H37" s="34">
        <v>2493</v>
      </c>
      <c r="I37" s="900">
        <f>(C22+E22+G22+C37+E37)/H37</f>
        <v>0.69233854793421579</v>
      </c>
      <c r="J37" s="549"/>
      <c r="K37" s="549"/>
    </row>
    <row r="38" spans="2:12" x14ac:dyDescent="0.35">
      <c r="B38" s="39"/>
      <c r="C38" s="39"/>
      <c r="D38" s="39"/>
      <c r="E38" s="39"/>
      <c r="F38" s="39"/>
      <c r="G38" s="39"/>
      <c r="H38" s="39"/>
      <c r="I38" s="39"/>
      <c r="J38" s="39"/>
      <c r="K38" s="39"/>
      <c r="L38" s="39"/>
    </row>
    <row r="39" spans="2:12" x14ac:dyDescent="0.35">
      <c r="B39" s="39"/>
      <c r="C39" s="39"/>
      <c r="D39" s="39"/>
      <c r="E39" s="39"/>
      <c r="F39" s="39"/>
      <c r="G39" s="39"/>
      <c r="H39" s="39"/>
      <c r="I39" s="39"/>
      <c r="J39" s="39"/>
      <c r="K39" s="39"/>
      <c r="L39" s="39"/>
    </row>
    <row r="40" spans="2:12" x14ac:dyDescent="0.35">
      <c r="B40" s="39"/>
      <c r="C40" s="39"/>
      <c r="D40" s="39"/>
      <c r="E40" s="39"/>
      <c r="F40" s="39"/>
      <c r="G40" s="39"/>
      <c r="H40" s="39"/>
      <c r="I40" s="39"/>
      <c r="J40" s="39"/>
      <c r="K40" s="39"/>
      <c r="L40" s="39"/>
    </row>
    <row r="41" spans="2:12" ht="13.5" customHeight="1" x14ac:dyDescent="0.35"/>
    <row r="43" spans="2:12" ht="24.75" customHeight="1" x14ac:dyDescent="0.35">
      <c r="B43" s="84" t="s">
        <v>266</v>
      </c>
      <c r="C43" s="39"/>
      <c r="D43" s="39"/>
      <c r="E43" s="215"/>
      <c r="F43" s="215"/>
      <c r="G43" s="39"/>
    </row>
    <row r="44" spans="2:12" s="815" customFormat="1" ht="34.5" x14ac:dyDescent="0.25">
      <c r="B44" s="549"/>
      <c r="C44" s="549"/>
      <c r="D44" s="321" t="s">
        <v>267</v>
      </c>
      <c r="E44" s="901" t="s">
        <v>268</v>
      </c>
      <c r="F44" s="548" t="s">
        <v>618</v>
      </c>
      <c r="G44" s="544" t="s">
        <v>1087</v>
      </c>
    </row>
    <row r="45" spans="2:12" s="815" customFormat="1" ht="11.5" x14ac:dyDescent="0.25">
      <c r="B45" s="334" t="s">
        <v>269</v>
      </c>
      <c r="C45" s="547" t="s">
        <v>73</v>
      </c>
      <c r="D45" s="144"/>
      <c r="E45" s="37">
        <v>206</v>
      </c>
      <c r="F45" s="902">
        <f t="shared" ref="F45:F51" si="1">SUM(D45:E45)</f>
        <v>206</v>
      </c>
      <c r="G45" s="556"/>
    </row>
    <row r="46" spans="2:12" s="815" customFormat="1" ht="11.5" x14ac:dyDescent="0.25">
      <c r="B46" s="334" t="s">
        <v>269</v>
      </c>
      <c r="C46" s="547" t="s">
        <v>74</v>
      </c>
      <c r="D46" s="142"/>
      <c r="E46" s="30">
        <v>67</v>
      </c>
      <c r="F46" s="903">
        <f t="shared" si="1"/>
        <v>67</v>
      </c>
      <c r="G46" s="278"/>
    </row>
    <row r="47" spans="2:12" s="815" customFormat="1" ht="11.5" x14ac:dyDescent="0.25">
      <c r="B47" s="334" t="s">
        <v>1113</v>
      </c>
      <c r="C47" s="547" t="s">
        <v>73</v>
      </c>
      <c r="D47" s="141"/>
      <c r="E47" s="29"/>
      <c r="F47" s="904">
        <f t="shared" si="1"/>
        <v>0</v>
      </c>
      <c r="G47" s="278"/>
    </row>
    <row r="48" spans="2:12" s="815" customFormat="1" ht="11.5" x14ac:dyDescent="0.25">
      <c r="B48" s="334" t="s">
        <v>1113</v>
      </c>
      <c r="C48" s="547" t="s">
        <v>74</v>
      </c>
      <c r="D48" s="142"/>
      <c r="E48" s="30"/>
      <c r="F48" s="903">
        <f t="shared" si="1"/>
        <v>0</v>
      </c>
      <c r="G48" s="278"/>
    </row>
    <row r="49" spans="2:10" s="815" customFormat="1" ht="11.5" x14ac:dyDescent="0.25">
      <c r="B49" s="334" t="s">
        <v>270</v>
      </c>
      <c r="C49" s="547" t="s">
        <v>73</v>
      </c>
      <c r="D49" s="141"/>
      <c r="E49" s="29">
        <v>619</v>
      </c>
      <c r="F49" s="904">
        <f t="shared" si="1"/>
        <v>619</v>
      </c>
      <c r="G49" s="278"/>
    </row>
    <row r="50" spans="2:10" s="815" customFormat="1" ht="11.5" x14ac:dyDescent="0.25">
      <c r="B50" s="334" t="s">
        <v>270</v>
      </c>
      <c r="C50" s="547" t="s">
        <v>74</v>
      </c>
      <c r="D50" s="365"/>
      <c r="E50" s="32">
        <v>109</v>
      </c>
      <c r="F50" s="905">
        <f t="shared" si="1"/>
        <v>109</v>
      </c>
      <c r="G50" s="278"/>
    </row>
    <row r="51" spans="2:10" s="815" customFormat="1" ht="11.5" x14ac:dyDescent="0.25">
      <c r="B51" s="1152" t="s">
        <v>75</v>
      </c>
      <c r="C51" s="1152"/>
      <c r="D51" s="530">
        <v>0</v>
      </c>
      <c r="E51" s="36">
        <v>1001</v>
      </c>
      <c r="F51" s="906">
        <f t="shared" si="1"/>
        <v>1001</v>
      </c>
      <c r="G51" s="907">
        <f>G54/F51</f>
        <v>0.82417582417582413</v>
      </c>
    </row>
    <row r="52" spans="2:10" s="815" customFormat="1" ht="11.5" x14ac:dyDescent="0.25">
      <c r="B52" s="549"/>
      <c r="C52" s="549"/>
      <c r="D52" s="549"/>
      <c r="E52" s="549"/>
      <c r="F52" s="549"/>
      <c r="G52" s="549"/>
    </row>
    <row r="53" spans="2:10" s="815" customFormat="1" ht="11.5" x14ac:dyDescent="0.25"/>
    <row r="54" spans="2:10" s="815" customFormat="1" ht="11.5" x14ac:dyDescent="0.25">
      <c r="C54" s="334" t="s">
        <v>73</v>
      </c>
      <c r="D54" s="178">
        <f>F45+F47+F49</f>
        <v>825</v>
      </c>
      <c r="E54" s="46" t="s">
        <v>271</v>
      </c>
      <c r="F54" s="334" t="s">
        <v>73</v>
      </c>
      <c r="G54" s="178">
        <f>E45+E49</f>
        <v>825</v>
      </c>
    </row>
    <row r="55" spans="2:10" s="815" customFormat="1" ht="11.5" x14ac:dyDescent="0.25">
      <c r="C55" s="334" t="s">
        <v>74</v>
      </c>
      <c r="D55" s="178">
        <f>F51-D54</f>
        <v>176</v>
      </c>
      <c r="F55" s="334" t="s">
        <v>74</v>
      </c>
      <c r="G55" s="178">
        <f>E46+E50</f>
        <v>176</v>
      </c>
    </row>
    <row r="57" spans="2:10" x14ac:dyDescent="0.35">
      <c r="B57" s="28"/>
    </row>
    <row r="58" spans="2:10" ht="20" x14ac:dyDescent="0.4">
      <c r="B58" s="290" t="s">
        <v>1067</v>
      </c>
    </row>
    <row r="60" spans="2:10" x14ac:dyDescent="0.35">
      <c r="B60" s="72" t="s">
        <v>385</v>
      </c>
      <c r="C60" s="39"/>
      <c r="D60" s="39"/>
      <c r="E60" s="39"/>
      <c r="F60" s="39"/>
      <c r="G60" s="39"/>
      <c r="H60" s="39"/>
      <c r="I60" s="39"/>
      <c r="J60" s="39"/>
    </row>
    <row r="61" spans="2:10" ht="40.5" customHeight="1" x14ac:dyDescent="0.35">
      <c r="B61" s="39"/>
      <c r="C61" s="39"/>
      <c r="D61" s="544" t="s">
        <v>272</v>
      </c>
      <c r="E61" s="544" t="s">
        <v>273</v>
      </c>
      <c r="F61" s="544" t="s">
        <v>274</v>
      </c>
      <c r="G61" s="544" t="s">
        <v>267</v>
      </c>
      <c r="H61" s="544" t="s">
        <v>275</v>
      </c>
      <c r="I61" s="544" t="s">
        <v>276</v>
      </c>
      <c r="J61" s="548" t="s">
        <v>619</v>
      </c>
    </row>
    <row r="62" spans="2:10" x14ac:dyDescent="0.35">
      <c r="B62" s="334" t="s">
        <v>386</v>
      </c>
      <c r="C62" s="547" t="s">
        <v>73</v>
      </c>
      <c r="D62" s="880"/>
      <c r="E62" s="882"/>
      <c r="F62" s="882"/>
      <c r="G62" s="882"/>
      <c r="H62" s="882">
        <v>32</v>
      </c>
      <c r="I62" s="882"/>
      <c r="J62" s="882">
        <v>32</v>
      </c>
    </row>
    <row r="63" spans="2:10" x14ac:dyDescent="0.35">
      <c r="B63" s="334" t="s">
        <v>386</v>
      </c>
      <c r="C63" s="547" t="s">
        <v>74</v>
      </c>
      <c r="D63" s="884"/>
      <c r="E63" s="843"/>
      <c r="F63" s="843"/>
      <c r="G63" s="843"/>
      <c r="H63" s="843">
        <v>32</v>
      </c>
      <c r="I63" s="843"/>
      <c r="J63" s="843">
        <v>32</v>
      </c>
    </row>
    <row r="64" spans="2:10" x14ac:dyDescent="0.35">
      <c r="B64" s="334" t="s">
        <v>277</v>
      </c>
      <c r="C64" s="547" t="s">
        <v>73</v>
      </c>
      <c r="D64" s="884"/>
      <c r="E64" s="843"/>
      <c r="F64" s="843"/>
      <c r="G64" s="843"/>
      <c r="H64" s="843">
        <v>65</v>
      </c>
      <c r="I64" s="843"/>
      <c r="J64" s="843">
        <v>65</v>
      </c>
    </row>
    <row r="65" spans="2:10" x14ac:dyDescent="0.35">
      <c r="B65" s="334" t="s">
        <v>277</v>
      </c>
      <c r="C65" s="547" t="s">
        <v>74</v>
      </c>
      <c r="D65" s="883"/>
      <c r="E65" s="841"/>
      <c r="F65" s="841"/>
      <c r="G65" s="841"/>
      <c r="H65" s="841">
        <v>59</v>
      </c>
      <c r="I65" s="841"/>
      <c r="J65" s="841">
        <v>59</v>
      </c>
    </row>
    <row r="66" spans="2:10" x14ac:dyDescent="0.35">
      <c r="B66" s="334" t="s">
        <v>278</v>
      </c>
      <c r="C66" s="547" t="s">
        <v>73</v>
      </c>
      <c r="D66" s="883"/>
      <c r="E66" s="841"/>
      <c r="F66" s="841"/>
      <c r="G66" s="841"/>
      <c r="H66" s="841">
        <v>175</v>
      </c>
      <c r="I66" s="841"/>
      <c r="J66" s="841">
        <v>175</v>
      </c>
    </row>
    <row r="67" spans="2:10" x14ac:dyDescent="0.35">
      <c r="B67" s="334" t="s">
        <v>278</v>
      </c>
      <c r="C67" s="547" t="s">
        <v>74</v>
      </c>
      <c r="D67" s="884"/>
      <c r="E67" s="843"/>
      <c r="F67" s="843"/>
      <c r="G67" s="843"/>
      <c r="H67" s="843">
        <v>102</v>
      </c>
      <c r="I67" s="843"/>
      <c r="J67" s="843">
        <v>102</v>
      </c>
    </row>
    <row r="68" spans="2:10" x14ac:dyDescent="0.35">
      <c r="B68" s="334" t="s">
        <v>279</v>
      </c>
      <c r="C68" s="547" t="s">
        <v>73</v>
      </c>
      <c r="D68" s="884"/>
      <c r="E68" s="843"/>
      <c r="F68" s="843">
        <v>1</v>
      </c>
      <c r="G68" s="843"/>
      <c r="H68" s="843">
        <v>252</v>
      </c>
      <c r="I68" s="843">
        <v>1</v>
      </c>
      <c r="J68" s="843">
        <v>254</v>
      </c>
    </row>
    <row r="69" spans="2:10" x14ac:dyDescent="0.35">
      <c r="B69" s="334" t="s">
        <v>279</v>
      </c>
      <c r="C69" s="547" t="s">
        <v>74</v>
      </c>
      <c r="D69" s="883"/>
      <c r="E69" s="841"/>
      <c r="F69" s="841"/>
      <c r="G69" s="841"/>
      <c r="H69" s="841">
        <v>160</v>
      </c>
      <c r="I69" s="841"/>
      <c r="J69" s="841">
        <v>160</v>
      </c>
    </row>
    <row r="70" spans="2:10" x14ac:dyDescent="0.35">
      <c r="B70" s="334" t="s">
        <v>614</v>
      </c>
      <c r="C70" s="547" t="s">
        <v>73</v>
      </c>
      <c r="D70" s="883"/>
      <c r="E70" s="841"/>
      <c r="F70" s="841"/>
      <c r="G70" s="841"/>
      <c r="H70" s="841">
        <v>1</v>
      </c>
      <c r="I70" s="841"/>
      <c r="J70" s="841">
        <v>1</v>
      </c>
    </row>
    <row r="71" spans="2:10" x14ac:dyDescent="0.35">
      <c r="B71" s="334" t="s">
        <v>280</v>
      </c>
      <c r="C71" s="547" t="s">
        <v>73</v>
      </c>
      <c r="D71" s="884"/>
      <c r="E71" s="843"/>
      <c r="F71" s="843"/>
      <c r="G71" s="843"/>
      <c r="H71" s="843">
        <v>14</v>
      </c>
      <c r="I71" s="843"/>
      <c r="J71" s="843">
        <v>14</v>
      </c>
    </row>
    <row r="72" spans="2:10" x14ac:dyDescent="0.35">
      <c r="B72" s="334" t="s">
        <v>280</v>
      </c>
      <c r="C72" s="547" t="s">
        <v>74</v>
      </c>
      <c r="D72" s="883"/>
      <c r="E72" s="841"/>
      <c r="F72" s="841"/>
      <c r="G72" s="841"/>
      <c r="H72" s="841">
        <v>18</v>
      </c>
      <c r="I72" s="841"/>
      <c r="J72" s="841">
        <v>18</v>
      </c>
    </row>
    <row r="73" spans="2:10" x14ac:dyDescent="0.35">
      <c r="B73" s="334" t="s">
        <v>281</v>
      </c>
      <c r="C73" s="547" t="s">
        <v>73</v>
      </c>
      <c r="D73" s="884"/>
      <c r="E73" s="843"/>
      <c r="F73" s="843"/>
      <c r="G73" s="843"/>
      <c r="H73" s="843">
        <v>26</v>
      </c>
      <c r="I73" s="843"/>
      <c r="J73" s="843">
        <v>26</v>
      </c>
    </row>
    <row r="74" spans="2:10" x14ac:dyDescent="0.35">
      <c r="B74" s="334" t="s">
        <v>281</v>
      </c>
      <c r="C74" s="547" t="s">
        <v>74</v>
      </c>
      <c r="D74" s="883"/>
      <c r="E74" s="841"/>
      <c r="F74" s="841"/>
      <c r="G74" s="841"/>
      <c r="H74" s="841">
        <v>26</v>
      </c>
      <c r="I74" s="841"/>
      <c r="J74" s="841">
        <v>26</v>
      </c>
    </row>
    <row r="75" spans="2:10" x14ac:dyDescent="0.35">
      <c r="B75" s="334" t="s">
        <v>269</v>
      </c>
      <c r="C75" s="547" t="s">
        <v>73</v>
      </c>
      <c r="D75" s="884"/>
      <c r="E75" s="843"/>
      <c r="F75" s="843"/>
      <c r="G75" s="843"/>
      <c r="H75" s="843">
        <v>1</v>
      </c>
      <c r="I75" s="843"/>
      <c r="J75" s="843">
        <v>1</v>
      </c>
    </row>
    <row r="76" spans="2:10" x14ac:dyDescent="0.35">
      <c r="B76" s="334" t="s">
        <v>269</v>
      </c>
      <c r="C76" s="547" t="s">
        <v>74</v>
      </c>
      <c r="D76" s="883"/>
      <c r="E76" s="841"/>
      <c r="F76" s="841"/>
      <c r="G76" s="841"/>
      <c r="H76" s="841">
        <v>7</v>
      </c>
      <c r="I76" s="841"/>
      <c r="J76" s="841">
        <v>7</v>
      </c>
    </row>
    <row r="77" spans="2:10" x14ac:dyDescent="0.35">
      <c r="B77" s="334" t="s">
        <v>282</v>
      </c>
      <c r="C77" s="547" t="s">
        <v>73</v>
      </c>
      <c r="D77" s="884"/>
      <c r="E77" s="843"/>
      <c r="F77" s="843"/>
      <c r="G77" s="843"/>
      <c r="H77" s="843">
        <v>38</v>
      </c>
      <c r="I77" s="843"/>
      <c r="J77" s="843">
        <v>38</v>
      </c>
    </row>
    <row r="78" spans="2:10" x14ac:dyDescent="0.35">
      <c r="B78" s="334" t="s">
        <v>282</v>
      </c>
      <c r="C78" s="547" t="s">
        <v>74</v>
      </c>
      <c r="D78" s="883"/>
      <c r="E78" s="841"/>
      <c r="F78" s="841"/>
      <c r="G78" s="841"/>
      <c r="H78" s="841">
        <v>57</v>
      </c>
      <c r="I78" s="841"/>
      <c r="J78" s="841">
        <v>57</v>
      </c>
    </row>
    <row r="79" spans="2:10" x14ac:dyDescent="0.35">
      <c r="B79" s="334" t="s">
        <v>615</v>
      </c>
      <c r="C79" s="547" t="s">
        <v>73</v>
      </c>
      <c r="D79" s="884"/>
      <c r="E79" s="843"/>
      <c r="F79" s="843"/>
      <c r="G79" s="843"/>
      <c r="H79" s="843">
        <v>60</v>
      </c>
      <c r="I79" s="843"/>
      <c r="J79" s="843">
        <v>60</v>
      </c>
    </row>
    <row r="80" spans="2:10" x14ac:dyDescent="0.35">
      <c r="B80" s="334" t="s">
        <v>615</v>
      </c>
      <c r="C80" s="547" t="s">
        <v>74</v>
      </c>
      <c r="D80" s="883"/>
      <c r="E80" s="841"/>
      <c r="F80" s="841"/>
      <c r="G80" s="841"/>
      <c r="H80" s="841">
        <v>66</v>
      </c>
      <c r="I80" s="841"/>
      <c r="J80" s="841">
        <v>66</v>
      </c>
    </row>
    <row r="81" spans="2:11" x14ac:dyDescent="0.35">
      <c r="B81" s="334" t="s">
        <v>283</v>
      </c>
      <c r="C81" s="547" t="s">
        <v>73</v>
      </c>
      <c r="D81" s="884"/>
      <c r="E81" s="843"/>
      <c r="F81" s="843"/>
      <c r="G81" s="843"/>
      <c r="H81" s="843"/>
      <c r="I81" s="843"/>
      <c r="J81" s="843">
        <v>0</v>
      </c>
    </row>
    <row r="82" spans="2:11" x14ac:dyDescent="0.35">
      <c r="B82" s="334" t="s">
        <v>283</v>
      </c>
      <c r="C82" s="547" t="s">
        <v>74</v>
      </c>
      <c r="D82" s="883"/>
      <c r="E82" s="841"/>
      <c r="F82" s="841"/>
      <c r="G82" s="841"/>
      <c r="H82" s="841"/>
      <c r="I82" s="841"/>
      <c r="J82" s="841">
        <v>0</v>
      </c>
    </row>
    <row r="83" spans="2:11" x14ac:dyDescent="0.35">
      <c r="B83" s="334" t="s">
        <v>270</v>
      </c>
      <c r="C83" s="547" t="s">
        <v>73</v>
      </c>
      <c r="D83" s="884"/>
      <c r="E83" s="843"/>
      <c r="F83" s="843"/>
      <c r="G83" s="843"/>
      <c r="H83" s="843">
        <v>17</v>
      </c>
      <c r="I83" s="843"/>
      <c r="J83" s="843">
        <v>17</v>
      </c>
    </row>
    <row r="84" spans="2:11" x14ac:dyDescent="0.35">
      <c r="B84" s="334" t="s">
        <v>270</v>
      </c>
      <c r="C84" s="547" t="s">
        <v>74</v>
      </c>
      <c r="D84" s="885"/>
      <c r="E84" s="886"/>
      <c r="F84" s="886"/>
      <c r="G84" s="886"/>
      <c r="H84" s="886">
        <v>11</v>
      </c>
      <c r="I84" s="886"/>
      <c r="J84" s="851">
        <v>11</v>
      </c>
    </row>
    <row r="85" spans="2:11" x14ac:dyDescent="0.35">
      <c r="B85" s="1152" t="s">
        <v>605</v>
      </c>
      <c r="C85" s="1152"/>
      <c r="D85" s="887">
        <f t="shared" ref="D85:I85" si="2">SUM(D62:D84)</f>
        <v>0</v>
      </c>
      <c r="E85" s="845">
        <f t="shared" si="2"/>
        <v>0</v>
      </c>
      <c r="F85" s="845">
        <f t="shared" si="2"/>
        <v>1</v>
      </c>
      <c r="G85" s="845">
        <f t="shared" si="2"/>
        <v>0</v>
      </c>
      <c r="H85" s="845">
        <f t="shared" si="2"/>
        <v>1219</v>
      </c>
      <c r="I85" s="845">
        <f t="shared" si="2"/>
        <v>1</v>
      </c>
      <c r="J85" s="845">
        <v>1221</v>
      </c>
    </row>
    <row r="86" spans="2:11" x14ac:dyDescent="0.35">
      <c r="B86" s="39"/>
      <c r="C86" s="39"/>
      <c r="D86" s="39"/>
      <c r="E86" s="39"/>
      <c r="F86" s="39"/>
      <c r="G86" s="39"/>
      <c r="H86" s="39"/>
      <c r="I86" s="39"/>
      <c r="J86" s="39"/>
    </row>
    <row r="88" spans="2:11" x14ac:dyDescent="0.35">
      <c r="C88" s="334" t="s">
        <v>73</v>
      </c>
      <c r="D88" s="908">
        <f>J62+J64+J66+J68+J70+J71+J73+J75+J77+J79+J81+J83</f>
        <v>683</v>
      </c>
      <c r="E88" s="177" t="s">
        <v>284</v>
      </c>
      <c r="F88" s="334" t="s">
        <v>73</v>
      </c>
      <c r="G88" s="908">
        <v>681</v>
      </c>
    </row>
    <row r="89" spans="2:11" x14ac:dyDescent="0.35">
      <c r="C89" s="334" t="s">
        <v>74</v>
      </c>
      <c r="D89" s="908">
        <f>J85-D88</f>
        <v>538</v>
      </c>
      <c r="F89" s="334" t="s">
        <v>74</v>
      </c>
      <c r="G89" s="908">
        <v>538</v>
      </c>
      <c r="H89" s="24" t="s">
        <v>788</v>
      </c>
    </row>
    <row r="90" spans="2:11" x14ac:dyDescent="0.35">
      <c r="F90" s="63"/>
      <c r="H90" s="43" t="s">
        <v>789</v>
      </c>
    </row>
    <row r="93" spans="2:11" ht="20" x14ac:dyDescent="0.4">
      <c r="B93" s="290" t="s">
        <v>1067</v>
      </c>
    </row>
    <row r="95" spans="2:11" x14ac:dyDescent="0.35">
      <c r="B95" s="72" t="s">
        <v>285</v>
      </c>
      <c r="C95" s="39"/>
      <c r="D95" s="39"/>
      <c r="E95" s="39"/>
      <c r="F95" s="39"/>
      <c r="G95" s="39"/>
      <c r="H95" s="39"/>
      <c r="I95" s="39"/>
      <c r="J95" s="39"/>
      <c r="K95" s="39"/>
    </row>
    <row r="96" spans="2:11" ht="72.75" customHeight="1" x14ac:dyDescent="0.35">
      <c r="B96" s="317" t="s">
        <v>331</v>
      </c>
      <c r="C96" s="39"/>
      <c r="D96" s="543" t="s">
        <v>272</v>
      </c>
      <c r="E96" s="543" t="s">
        <v>286</v>
      </c>
      <c r="F96" s="543" t="s">
        <v>287</v>
      </c>
      <c r="G96" s="543" t="s">
        <v>288</v>
      </c>
      <c r="H96" s="543" t="s">
        <v>268</v>
      </c>
      <c r="I96" s="543" t="s">
        <v>1114</v>
      </c>
      <c r="J96" s="545" t="s">
        <v>75</v>
      </c>
    </row>
    <row r="97" spans="2:10" x14ac:dyDescent="0.35">
      <c r="B97" s="347" t="s">
        <v>1088</v>
      </c>
      <c r="C97" s="324" t="s">
        <v>73</v>
      </c>
      <c r="D97" s="838"/>
      <c r="E97" s="839"/>
      <c r="F97" s="839"/>
      <c r="G97" s="839"/>
      <c r="H97" s="839">
        <v>38</v>
      </c>
      <c r="I97" s="839"/>
      <c r="J97" s="839">
        <f t="shared" ref="J97:J132" si="3">SUM(D97:I97)</f>
        <v>38</v>
      </c>
    </row>
    <row r="98" spans="2:10" x14ac:dyDescent="0.35">
      <c r="B98" s="347" t="s">
        <v>1088</v>
      </c>
      <c r="C98" s="324" t="s">
        <v>74</v>
      </c>
      <c r="D98" s="842"/>
      <c r="E98" s="843"/>
      <c r="F98" s="843"/>
      <c r="G98" s="843"/>
      <c r="H98" s="843">
        <v>4</v>
      </c>
      <c r="I98" s="843"/>
      <c r="J98" s="843">
        <f t="shared" si="3"/>
        <v>4</v>
      </c>
    </row>
    <row r="99" spans="2:10" x14ac:dyDescent="0.35">
      <c r="B99" s="347" t="s">
        <v>1089</v>
      </c>
      <c r="C99" s="324" t="s">
        <v>73</v>
      </c>
      <c r="D99" s="840"/>
      <c r="E99" s="841">
        <v>2</v>
      </c>
      <c r="F99" s="841"/>
      <c r="G99" s="841"/>
      <c r="H99" s="841">
        <v>23</v>
      </c>
      <c r="I99" s="841"/>
      <c r="J99" s="841">
        <f t="shared" si="3"/>
        <v>25</v>
      </c>
    </row>
    <row r="100" spans="2:10" x14ac:dyDescent="0.35">
      <c r="B100" s="347" t="s">
        <v>1089</v>
      </c>
      <c r="C100" s="324" t="s">
        <v>74</v>
      </c>
      <c r="D100" s="842"/>
      <c r="E100" s="843">
        <v>1</v>
      </c>
      <c r="F100" s="843"/>
      <c r="G100" s="843"/>
      <c r="H100" s="843"/>
      <c r="I100" s="843"/>
      <c r="J100" s="843">
        <f t="shared" si="3"/>
        <v>1</v>
      </c>
    </row>
    <row r="101" spans="2:10" x14ac:dyDescent="0.35">
      <c r="B101" s="347" t="s">
        <v>667</v>
      </c>
      <c r="C101" s="324" t="s">
        <v>73</v>
      </c>
      <c r="D101" s="840"/>
      <c r="E101" s="841"/>
      <c r="F101" s="841"/>
      <c r="G101" s="841"/>
      <c r="H101" s="841"/>
      <c r="I101" s="841"/>
      <c r="J101" s="841">
        <f t="shared" si="3"/>
        <v>0</v>
      </c>
    </row>
    <row r="102" spans="2:10" x14ac:dyDescent="0.35">
      <c r="B102" s="347" t="s">
        <v>667</v>
      </c>
      <c r="C102" s="324" t="s">
        <v>74</v>
      </c>
      <c r="D102" s="842"/>
      <c r="E102" s="843"/>
      <c r="F102" s="843"/>
      <c r="G102" s="843"/>
      <c r="H102" s="843"/>
      <c r="I102" s="843"/>
      <c r="J102" s="843">
        <f t="shared" si="3"/>
        <v>0</v>
      </c>
    </row>
    <row r="103" spans="2:10" x14ac:dyDescent="0.35">
      <c r="B103" s="347" t="s">
        <v>289</v>
      </c>
      <c r="C103" s="324" t="s">
        <v>73</v>
      </c>
      <c r="D103" s="840"/>
      <c r="E103" s="841"/>
      <c r="F103" s="841"/>
      <c r="G103" s="841"/>
      <c r="H103" s="841">
        <v>9</v>
      </c>
      <c r="I103" s="841"/>
      <c r="J103" s="841">
        <f t="shared" si="3"/>
        <v>9</v>
      </c>
    </row>
    <row r="104" spans="2:10" x14ac:dyDescent="0.35">
      <c r="B104" s="347" t="s">
        <v>290</v>
      </c>
      <c r="C104" s="324" t="s">
        <v>73</v>
      </c>
      <c r="D104" s="842"/>
      <c r="E104" s="843"/>
      <c r="F104" s="843"/>
      <c r="G104" s="843"/>
      <c r="H104" s="843">
        <v>4</v>
      </c>
      <c r="I104" s="843"/>
      <c r="J104" s="843">
        <f t="shared" si="3"/>
        <v>4</v>
      </c>
    </row>
    <row r="105" spans="2:10" x14ac:dyDescent="0.35">
      <c r="B105" s="347" t="s">
        <v>290</v>
      </c>
      <c r="C105" s="324" t="s">
        <v>74</v>
      </c>
      <c r="D105" s="840"/>
      <c r="E105" s="841"/>
      <c r="F105" s="841"/>
      <c r="G105" s="841"/>
      <c r="H105" s="841"/>
      <c r="I105" s="841"/>
      <c r="J105" s="841">
        <f t="shared" si="3"/>
        <v>0</v>
      </c>
    </row>
    <row r="106" spans="2:10" x14ac:dyDescent="0.35">
      <c r="B106" s="347" t="s">
        <v>291</v>
      </c>
      <c r="C106" s="324" t="s">
        <v>73</v>
      </c>
      <c r="D106" s="840"/>
      <c r="E106" s="841"/>
      <c r="F106" s="841"/>
      <c r="G106" s="841"/>
      <c r="H106" s="841">
        <v>1</v>
      </c>
      <c r="I106" s="841"/>
      <c r="J106" s="841">
        <f t="shared" si="3"/>
        <v>1</v>
      </c>
    </row>
    <row r="107" spans="2:10" x14ac:dyDescent="0.35">
      <c r="B107" s="347" t="s">
        <v>291</v>
      </c>
      <c r="C107" s="324" t="s">
        <v>74</v>
      </c>
      <c r="D107" s="842"/>
      <c r="E107" s="843"/>
      <c r="F107" s="843"/>
      <c r="G107" s="843"/>
      <c r="H107" s="843">
        <v>1</v>
      </c>
      <c r="I107" s="843"/>
      <c r="J107" s="843">
        <f t="shared" si="3"/>
        <v>1</v>
      </c>
    </row>
    <row r="108" spans="2:10" x14ac:dyDescent="0.35">
      <c r="B108" s="347" t="s">
        <v>292</v>
      </c>
      <c r="C108" s="324" t="s">
        <v>73</v>
      </c>
      <c r="D108" s="840"/>
      <c r="E108" s="841"/>
      <c r="F108" s="841"/>
      <c r="G108" s="841">
        <v>1</v>
      </c>
      <c r="H108" s="841"/>
      <c r="I108" s="841"/>
      <c r="J108" s="841">
        <f t="shared" si="3"/>
        <v>1</v>
      </c>
    </row>
    <row r="109" spans="2:10" x14ac:dyDescent="0.35">
      <c r="B109" s="347" t="s">
        <v>293</v>
      </c>
      <c r="C109" s="324" t="s">
        <v>73</v>
      </c>
      <c r="D109" s="842"/>
      <c r="E109" s="843"/>
      <c r="F109" s="843"/>
      <c r="G109" s="843">
        <v>2</v>
      </c>
      <c r="H109" s="843">
        <v>9</v>
      </c>
      <c r="I109" s="843"/>
      <c r="J109" s="843">
        <f t="shared" si="3"/>
        <v>11</v>
      </c>
    </row>
    <row r="110" spans="2:10" x14ac:dyDescent="0.35">
      <c r="B110" s="347" t="s">
        <v>293</v>
      </c>
      <c r="C110" s="324" t="s">
        <v>74</v>
      </c>
      <c r="D110" s="840"/>
      <c r="E110" s="841"/>
      <c r="F110" s="841"/>
      <c r="G110" s="841">
        <v>1</v>
      </c>
      <c r="H110" s="841">
        <v>3</v>
      </c>
      <c r="I110" s="841"/>
      <c r="J110" s="841">
        <f t="shared" si="3"/>
        <v>4</v>
      </c>
    </row>
    <row r="111" spans="2:10" x14ac:dyDescent="0.35">
      <c r="B111" s="347" t="s">
        <v>294</v>
      </c>
      <c r="C111" s="324" t="s">
        <v>73</v>
      </c>
      <c r="D111" s="842"/>
      <c r="E111" s="843"/>
      <c r="F111" s="843"/>
      <c r="G111" s="843"/>
      <c r="H111" s="843">
        <v>1</v>
      </c>
      <c r="I111" s="843"/>
      <c r="J111" s="843">
        <f t="shared" si="3"/>
        <v>1</v>
      </c>
    </row>
    <row r="112" spans="2:10" x14ac:dyDescent="0.35">
      <c r="B112" s="347" t="s">
        <v>294</v>
      </c>
      <c r="C112" s="324" t="s">
        <v>74</v>
      </c>
      <c r="D112" s="840"/>
      <c r="E112" s="841"/>
      <c r="F112" s="841"/>
      <c r="G112" s="841"/>
      <c r="H112" s="841">
        <v>1</v>
      </c>
      <c r="I112" s="841">
        <v>1</v>
      </c>
      <c r="J112" s="841">
        <f t="shared" si="3"/>
        <v>2</v>
      </c>
    </row>
    <row r="113" spans="2:10" x14ac:dyDescent="0.35">
      <c r="B113" s="347" t="s">
        <v>666</v>
      </c>
      <c r="C113" s="324" t="s">
        <v>74</v>
      </c>
      <c r="D113" s="842"/>
      <c r="E113" s="843"/>
      <c r="F113" s="843"/>
      <c r="G113" s="843"/>
      <c r="H113" s="843">
        <v>1</v>
      </c>
      <c r="I113" s="843"/>
      <c r="J113" s="843">
        <f t="shared" si="3"/>
        <v>1</v>
      </c>
    </row>
    <row r="114" spans="2:10" x14ac:dyDescent="0.35">
      <c r="B114" s="347" t="s">
        <v>295</v>
      </c>
      <c r="C114" s="324" t="s">
        <v>73</v>
      </c>
      <c r="D114" s="840"/>
      <c r="E114" s="841"/>
      <c r="F114" s="841"/>
      <c r="G114" s="841"/>
      <c r="H114" s="841">
        <v>5</v>
      </c>
      <c r="I114" s="841">
        <v>8</v>
      </c>
      <c r="J114" s="841">
        <f t="shared" si="3"/>
        <v>13</v>
      </c>
    </row>
    <row r="115" spans="2:10" x14ac:dyDescent="0.35">
      <c r="B115" s="347" t="s">
        <v>295</v>
      </c>
      <c r="C115" s="324" t="s">
        <v>74</v>
      </c>
      <c r="D115" s="842"/>
      <c r="E115" s="843"/>
      <c r="F115" s="843"/>
      <c r="G115" s="843"/>
      <c r="H115" s="843"/>
      <c r="I115" s="843">
        <v>2</v>
      </c>
      <c r="J115" s="843">
        <f t="shared" si="3"/>
        <v>2</v>
      </c>
    </row>
    <row r="116" spans="2:10" x14ac:dyDescent="0.35">
      <c r="B116" s="347" t="s">
        <v>296</v>
      </c>
      <c r="C116" s="324" t="s">
        <v>73</v>
      </c>
      <c r="D116" s="840"/>
      <c r="E116" s="841"/>
      <c r="F116" s="841"/>
      <c r="G116" s="841"/>
      <c r="H116" s="841">
        <v>3</v>
      </c>
      <c r="I116" s="841"/>
      <c r="J116" s="841">
        <f t="shared" si="3"/>
        <v>3</v>
      </c>
    </row>
    <row r="117" spans="2:10" x14ac:dyDescent="0.35">
      <c r="B117" s="347" t="s">
        <v>297</v>
      </c>
      <c r="C117" s="324" t="s">
        <v>73</v>
      </c>
      <c r="D117" s="842"/>
      <c r="E117" s="843"/>
      <c r="F117" s="843"/>
      <c r="G117" s="843"/>
      <c r="H117" s="843">
        <v>16</v>
      </c>
      <c r="I117" s="843"/>
      <c r="J117" s="843">
        <f t="shared" si="3"/>
        <v>16</v>
      </c>
    </row>
    <row r="118" spans="2:10" x14ac:dyDescent="0.35">
      <c r="B118" s="347" t="s">
        <v>298</v>
      </c>
      <c r="C118" s="324" t="s">
        <v>73</v>
      </c>
      <c r="D118" s="840"/>
      <c r="E118" s="841"/>
      <c r="F118" s="841"/>
      <c r="G118" s="841"/>
      <c r="H118" s="841">
        <v>13</v>
      </c>
      <c r="I118" s="841"/>
      <c r="J118" s="841">
        <f t="shared" si="3"/>
        <v>13</v>
      </c>
    </row>
    <row r="119" spans="2:10" x14ac:dyDescent="0.35">
      <c r="B119" s="347" t="s">
        <v>299</v>
      </c>
      <c r="C119" s="324" t="s">
        <v>73</v>
      </c>
      <c r="D119" s="842"/>
      <c r="E119" s="843"/>
      <c r="F119" s="843"/>
      <c r="G119" s="843">
        <v>1</v>
      </c>
      <c r="H119" s="843">
        <v>1</v>
      </c>
      <c r="I119" s="843"/>
      <c r="J119" s="843">
        <f t="shared" si="3"/>
        <v>2</v>
      </c>
    </row>
    <row r="120" spans="2:10" x14ac:dyDescent="0.35">
      <c r="B120" s="347" t="s">
        <v>299</v>
      </c>
      <c r="C120" s="324" t="s">
        <v>74</v>
      </c>
      <c r="D120" s="840"/>
      <c r="E120" s="841"/>
      <c r="F120" s="841"/>
      <c r="G120" s="841"/>
      <c r="H120" s="841">
        <v>2</v>
      </c>
      <c r="I120" s="841"/>
      <c r="J120" s="841">
        <f t="shared" si="3"/>
        <v>2</v>
      </c>
    </row>
    <row r="121" spans="2:10" x14ac:dyDescent="0.35">
      <c r="B121" s="347" t="s">
        <v>300</v>
      </c>
      <c r="C121" s="324" t="s">
        <v>74</v>
      </c>
      <c r="D121" s="842"/>
      <c r="E121" s="843"/>
      <c r="F121" s="843"/>
      <c r="G121" s="843"/>
      <c r="H121" s="843">
        <v>1</v>
      </c>
      <c r="I121" s="843"/>
      <c r="J121" s="843">
        <f t="shared" si="3"/>
        <v>1</v>
      </c>
    </row>
    <row r="122" spans="2:10" x14ac:dyDescent="0.35">
      <c r="B122" s="347" t="s">
        <v>301</v>
      </c>
      <c r="C122" s="324" t="s">
        <v>73</v>
      </c>
      <c r="D122" s="840"/>
      <c r="E122" s="841"/>
      <c r="F122" s="841"/>
      <c r="G122" s="841"/>
      <c r="H122" s="841">
        <v>2</v>
      </c>
      <c r="I122" s="841"/>
      <c r="J122" s="841">
        <f t="shared" si="3"/>
        <v>2</v>
      </c>
    </row>
    <row r="123" spans="2:10" x14ac:dyDescent="0.35">
      <c r="B123" s="347" t="s">
        <v>302</v>
      </c>
      <c r="C123" s="324" t="s">
        <v>73</v>
      </c>
      <c r="D123" s="840"/>
      <c r="E123" s="841"/>
      <c r="F123" s="841"/>
      <c r="G123" s="841"/>
      <c r="H123" s="841">
        <v>3</v>
      </c>
      <c r="I123" s="841"/>
      <c r="J123" s="841">
        <f t="shared" si="3"/>
        <v>3</v>
      </c>
    </row>
    <row r="124" spans="2:10" x14ac:dyDescent="0.35">
      <c r="B124" s="347" t="s">
        <v>303</v>
      </c>
      <c r="C124" s="324" t="s">
        <v>73</v>
      </c>
      <c r="D124" s="840"/>
      <c r="E124" s="841"/>
      <c r="F124" s="841"/>
      <c r="G124" s="841"/>
      <c r="H124" s="841">
        <v>8</v>
      </c>
      <c r="I124" s="841">
        <v>11</v>
      </c>
      <c r="J124" s="841">
        <f t="shared" si="3"/>
        <v>19</v>
      </c>
    </row>
    <row r="125" spans="2:10" x14ac:dyDescent="0.35">
      <c r="B125" s="347" t="s">
        <v>303</v>
      </c>
      <c r="C125" s="324" t="s">
        <v>74</v>
      </c>
      <c r="D125" s="842"/>
      <c r="E125" s="843"/>
      <c r="F125" s="843"/>
      <c r="G125" s="843"/>
      <c r="H125" s="843">
        <v>1</v>
      </c>
      <c r="I125" s="843">
        <v>2</v>
      </c>
      <c r="J125" s="843">
        <f t="shared" si="3"/>
        <v>3</v>
      </c>
    </row>
    <row r="126" spans="2:10" x14ac:dyDescent="0.35">
      <c r="B126" s="347" t="s">
        <v>304</v>
      </c>
      <c r="C126" s="324" t="s">
        <v>73</v>
      </c>
      <c r="D126" s="840">
        <v>2</v>
      </c>
      <c r="E126" s="841">
        <v>4</v>
      </c>
      <c r="F126" s="841"/>
      <c r="G126" s="841"/>
      <c r="H126" s="841">
        <v>11</v>
      </c>
      <c r="I126" s="841">
        <v>10</v>
      </c>
      <c r="J126" s="841">
        <f t="shared" si="3"/>
        <v>27</v>
      </c>
    </row>
    <row r="127" spans="2:10" x14ac:dyDescent="0.35">
      <c r="B127" s="347" t="s">
        <v>304</v>
      </c>
      <c r="C127" s="324" t="s">
        <v>74</v>
      </c>
      <c r="D127" s="842">
        <v>1</v>
      </c>
      <c r="E127" s="843"/>
      <c r="F127" s="843"/>
      <c r="G127" s="843"/>
      <c r="H127" s="843">
        <v>1</v>
      </c>
      <c r="I127" s="843">
        <v>4</v>
      </c>
      <c r="J127" s="843">
        <f t="shared" si="3"/>
        <v>6</v>
      </c>
    </row>
    <row r="128" spans="2:10" x14ac:dyDescent="0.35">
      <c r="B128" s="347" t="s">
        <v>305</v>
      </c>
      <c r="C128" s="324" t="s">
        <v>73</v>
      </c>
      <c r="D128" s="840"/>
      <c r="E128" s="841"/>
      <c r="F128" s="841"/>
      <c r="G128" s="841"/>
      <c r="H128" s="841">
        <v>1</v>
      </c>
      <c r="I128" s="841"/>
      <c r="J128" s="841">
        <f t="shared" si="3"/>
        <v>1</v>
      </c>
    </row>
    <row r="129" spans="2:11" x14ac:dyDescent="0.35">
      <c r="B129" s="347" t="s">
        <v>305</v>
      </c>
      <c r="C129" s="324" t="s">
        <v>74</v>
      </c>
      <c r="D129" s="842"/>
      <c r="E129" s="843"/>
      <c r="F129" s="843"/>
      <c r="G129" s="843"/>
      <c r="H129" s="843">
        <v>1</v>
      </c>
      <c r="I129" s="843"/>
      <c r="J129" s="843">
        <f t="shared" si="3"/>
        <v>1</v>
      </c>
    </row>
    <row r="130" spans="2:11" x14ac:dyDescent="0.35">
      <c r="B130" s="347" t="s">
        <v>306</v>
      </c>
      <c r="C130" s="324" t="s">
        <v>73</v>
      </c>
      <c r="D130" s="840"/>
      <c r="E130" s="841"/>
      <c r="F130" s="841"/>
      <c r="G130" s="841"/>
      <c r="H130" s="841">
        <v>2</v>
      </c>
      <c r="I130" s="841"/>
      <c r="J130" s="841">
        <f t="shared" si="3"/>
        <v>2</v>
      </c>
    </row>
    <row r="131" spans="2:11" x14ac:dyDescent="0.35">
      <c r="B131" s="347" t="s">
        <v>306</v>
      </c>
      <c r="C131" s="324" t="s">
        <v>74</v>
      </c>
      <c r="D131" s="853"/>
      <c r="E131" s="851"/>
      <c r="F131" s="851"/>
      <c r="G131" s="851"/>
      <c r="H131" s="851">
        <v>2</v>
      </c>
      <c r="I131" s="851">
        <v>1</v>
      </c>
      <c r="J131" s="851">
        <f t="shared" si="3"/>
        <v>3</v>
      </c>
    </row>
    <row r="132" spans="2:11" x14ac:dyDescent="0.35">
      <c r="B132" s="1263" t="s">
        <v>605</v>
      </c>
      <c r="C132" s="1263"/>
      <c r="D132" s="910">
        <f t="shared" ref="D132:I132" si="4">SUM(D97:D131)</f>
        <v>3</v>
      </c>
      <c r="E132" s="845">
        <f t="shared" si="4"/>
        <v>7</v>
      </c>
      <c r="F132" s="845">
        <f t="shared" si="4"/>
        <v>0</v>
      </c>
      <c r="G132" s="845">
        <f t="shared" si="4"/>
        <v>5</v>
      </c>
      <c r="H132" s="845">
        <f t="shared" si="4"/>
        <v>168</v>
      </c>
      <c r="I132" s="845">
        <f t="shared" si="4"/>
        <v>39</v>
      </c>
      <c r="J132" s="845">
        <f t="shared" si="3"/>
        <v>222</v>
      </c>
    </row>
    <row r="133" spans="2:11" x14ac:dyDescent="0.35">
      <c r="B133" s="39"/>
      <c r="C133" s="39"/>
      <c r="D133" s="39"/>
      <c r="E133" s="39"/>
      <c r="F133" s="39"/>
      <c r="G133" s="39"/>
      <c r="H133" s="39"/>
      <c r="I133" s="39"/>
      <c r="J133" s="39"/>
      <c r="K133" s="39"/>
    </row>
    <row r="135" spans="2:11" x14ac:dyDescent="0.35">
      <c r="C135" s="334" t="s">
        <v>73</v>
      </c>
      <c r="D135" s="909">
        <f>J97+J99+J101+J103+J104+J106+J108+J109+J111+J114+J116+J117+J118++J119+J122+J123+J124+J126+J128+J130</f>
        <v>191</v>
      </c>
      <c r="G135" s="46" t="s">
        <v>284</v>
      </c>
      <c r="H135" s="334" t="s">
        <v>73</v>
      </c>
      <c r="I135" s="909">
        <v>150</v>
      </c>
    </row>
    <row r="136" spans="2:11" x14ac:dyDescent="0.35">
      <c r="C136" s="334" t="s">
        <v>74</v>
      </c>
      <c r="D136" s="909">
        <v>32</v>
      </c>
      <c r="H136" s="334" t="s">
        <v>74</v>
      </c>
      <c r="I136" s="909">
        <v>18</v>
      </c>
    </row>
    <row r="139" spans="2:11" x14ac:dyDescent="0.35">
      <c r="G139" s="46" t="s">
        <v>307</v>
      </c>
      <c r="H139" s="334" t="s">
        <v>73</v>
      </c>
      <c r="I139" s="909">
        <v>29</v>
      </c>
    </row>
    <row r="140" spans="2:11" x14ac:dyDescent="0.35">
      <c r="H140" s="334" t="s">
        <v>74</v>
      </c>
      <c r="I140" s="909">
        <v>10</v>
      </c>
    </row>
  </sheetData>
  <mergeCells count="5">
    <mergeCell ref="B51:C51"/>
    <mergeCell ref="B85:C85"/>
    <mergeCell ref="B132:C132"/>
    <mergeCell ref="H25:H26"/>
    <mergeCell ref="I25:I26"/>
  </mergeCells>
  <hyperlinks>
    <hyperlink ref="B3" location="Sommaire!A1" display="Retour au sommaire" xr:uid="{00000000-0004-0000-2000-000000000000}"/>
    <hyperlink ref="C3" location="'Sources et champs'!A1" display="Source et champs" xr:uid="{00000000-0004-0000-2000-000001000000}"/>
  </hyperlinks>
  <pageMargins left="0.70866141732283472" right="0.70866141732283472" top="0.74803149606299213" bottom="0.74803149606299213" header="0.31496062992125984" footer="0.31496062992125984"/>
  <pageSetup paperSize="9" scale="69" orientation="portrait" r:id="rId1"/>
  <headerFooter differentFirst="1" scaleWithDoc="0">
    <oddFooter>&amp;R&amp;P/&amp;N</oddFooter>
  </headerFooter>
  <rowBreaks count="2" manualBreakCount="2">
    <brk id="57" max="16383" man="1"/>
    <brk id="92"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dimension ref="A1:L33"/>
  <sheetViews>
    <sheetView showGridLines="0" showZeros="0" zoomScaleNormal="100" zoomScaleSheetLayoutView="86" workbookViewId="0">
      <selection activeCell="F11" sqref="F11"/>
    </sheetView>
  </sheetViews>
  <sheetFormatPr baseColWidth="10" defaultRowHeight="14.5" x14ac:dyDescent="0.35"/>
  <cols>
    <col min="1" max="1" width="12.453125" customWidth="1"/>
    <col min="8" max="8" width="11.54296875" customWidth="1"/>
    <col min="10" max="10" width="3.54296875" customWidth="1"/>
  </cols>
  <sheetData>
    <row r="1" spans="1:12" ht="21" customHeight="1" x14ac:dyDescent="0.4">
      <c r="A1" s="290" t="s">
        <v>730</v>
      </c>
    </row>
    <row r="2" spans="1:12" ht="21" customHeight="1" x14ac:dyDescent="0.35">
      <c r="A2" s="3" t="s">
        <v>11</v>
      </c>
      <c r="C2" s="3" t="s">
        <v>1268</v>
      </c>
    </row>
    <row r="4" spans="1:12" ht="15.5" x14ac:dyDescent="0.35">
      <c r="A4" s="208" t="s">
        <v>1264</v>
      </c>
    </row>
    <row r="6" spans="1:12" x14ac:dyDescent="0.35">
      <c r="A6" s="42" t="s">
        <v>1137</v>
      </c>
    </row>
    <row r="7" spans="1:12" x14ac:dyDescent="0.35">
      <c r="A7" s="42" t="s">
        <v>1136</v>
      </c>
    </row>
    <row r="8" spans="1:12" x14ac:dyDescent="0.35">
      <c r="A8" s="42"/>
    </row>
    <row r="9" spans="1:12" ht="24" customHeight="1" x14ac:dyDescent="0.35">
      <c r="A9" s="1268" t="s">
        <v>1135</v>
      </c>
      <c r="B9" s="1266" t="s">
        <v>1134</v>
      </c>
      <c r="C9" s="1266" t="s">
        <v>1133</v>
      </c>
      <c r="D9" s="1264" t="s">
        <v>1132</v>
      </c>
      <c r="E9" s="1049" t="s">
        <v>1131</v>
      </c>
      <c r="F9" s="1264" t="s">
        <v>1130</v>
      </c>
      <c r="G9" s="1264" t="s">
        <v>1129</v>
      </c>
      <c r="H9" s="972" t="s">
        <v>1128</v>
      </c>
    </row>
    <row r="10" spans="1:12" ht="24" x14ac:dyDescent="0.35">
      <c r="A10" s="1269"/>
      <c r="B10" s="1267"/>
      <c r="C10" s="1267"/>
      <c r="D10" s="1265"/>
      <c r="E10" s="1050" t="s">
        <v>1127</v>
      </c>
      <c r="F10" s="1265"/>
      <c r="G10" s="1265"/>
      <c r="H10" s="971" t="s">
        <v>1126</v>
      </c>
    </row>
    <row r="11" spans="1:12" x14ac:dyDescent="0.35">
      <c r="A11" s="1047"/>
      <c r="B11" s="1050"/>
      <c r="C11" s="1050"/>
      <c r="D11" s="1046"/>
      <c r="E11" s="970"/>
      <c r="F11" s="1046"/>
      <c r="G11" s="1046"/>
      <c r="H11" s="969"/>
    </row>
    <row r="12" spans="1:12" ht="15" thickBot="1" x14ac:dyDescent="0.4">
      <c r="A12" s="1048"/>
      <c r="B12" s="968"/>
      <c r="C12" s="1051"/>
      <c r="D12" s="1052"/>
      <c r="E12" s="967"/>
      <c r="F12" s="967"/>
      <c r="G12" s="966"/>
      <c r="H12" s="965"/>
    </row>
    <row r="13" spans="1:12" ht="18.75" customHeight="1" x14ac:dyDescent="0.35">
      <c r="A13" s="954" t="s">
        <v>638</v>
      </c>
      <c r="B13" s="964">
        <v>21839</v>
      </c>
      <c r="C13" s="964">
        <v>1310</v>
      </c>
      <c r="D13" s="963">
        <v>633</v>
      </c>
      <c r="E13" s="962">
        <v>107</v>
      </c>
      <c r="F13" s="961">
        <v>2.9000000000000001E-2</v>
      </c>
      <c r="G13" s="961">
        <v>2.06E-2</v>
      </c>
      <c r="H13" s="960">
        <v>179</v>
      </c>
    </row>
    <row r="14" spans="1:12" ht="18.75" customHeight="1" x14ac:dyDescent="0.35">
      <c r="A14" s="954" t="s">
        <v>623</v>
      </c>
      <c r="B14" s="959">
        <v>28836</v>
      </c>
      <c r="C14" s="959">
        <v>1730</v>
      </c>
      <c r="D14" s="958">
        <v>1298</v>
      </c>
      <c r="E14" s="957">
        <v>372</v>
      </c>
      <c r="F14" s="956">
        <v>4.4999999999999998E-2</v>
      </c>
      <c r="G14" s="956">
        <v>4.1200000000000001E-2</v>
      </c>
      <c r="H14" s="955">
        <v>111</v>
      </c>
    </row>
    <row r="15" spans="1:12" ht="26.25" customHeight="1" x14ac:dyDescent="0.35">
      <c r="A15" s="954" t="s">
        <v>1125</v>
      </c>
      <c r="B15" s="953">
        <v>50675</v>
      </c>
      <c r="C15" s="953">
        <v>3040</v>
      </c>
      <c r="D15" s="952">
        <v>1931</v>
      </c>
      <c r="E15" s="951">
        <v>479</v>
      </c>
      <c r="F15" s="950">
        <v>3.8100000000000002E-2</v>
      </c>
      <c r="G15" s="950">
        <v>3.8100000000000002E-2</v>
      </c>
      <c r="H15" s="949">
        <v>290</v>
      </c>
      <c r="L15" s="948"/>
    </row>
    <row r="16" spans="1:12" ht="26.25" customHeight="1" x14ac:dyDescent="0.35">
      <c r="A16" s="947" t="s">
        <v>1124</v>
      </c>
      <c r="B16" s="945">
        <v>1006777</v>
      </c>
      <c r="C16" s="945">
        <v>60407</v>
      </c>
      <c r="D16" s="946">
        <v>37406</v>
      </c>
      <c r="E16" s="945">
        <v>7847</v>
      </c>
      <c r="F16" s="944">
        <v>3.7199999999999997E-2</v>
      </c>
      <c r="G16" s="944">
        <v>3.5099999999999999E-2</v>
      </c>
      <c r="H16" s="943">
        <v>1687</v>
      </c>
    </row>
    <row r="19" spans="1:9" x14ac:dyDescent="0.35">
      <c r="A19" s="42" t="s">
        <v>1123</v>
      </c>
    </row>
    <row r="21" spans="1:9" ht="44.25" customHeight="1" x14ac:dyDescent="0.35">
      <c r="A21" s="1270" t="s">
        <v>1122</v>
      </c>
      <c r="B21" s="1270"/>
      <c r="C21" s="1270"/>
      <c r="D21" s="1270"/>
      <c r="E21" s="1270"/>
      <c r="F21" s="1270"/>
      <c r="G21" s="1270"/>
      <c r="H21" s="1270"/>
      <c r="I21" s="1270"/>
    </row>
    <row r="22" spans="1:9" ht="12.75" customHeight="1" x14ac:dyDescent="0.35">
      <c r="A22" s="942"/>
      <c r="B22" s="815"/>
      <c r="C22" s="815"/>
      <c r="D22" s="815"/>
      <c r="E22" s="815"/>
      <c r="F22" s="815"/>
      <c r="G22" s="815"/>
      <c r="H22" s="815"/>
      <c r="I22" s="815"/>
    </row>
    <row r="23" spans="1:9" ht="39" customHeight="1" x14ac:dyDescent="0.35">
      <c r="A23" s="1270" t="s">
        <v>1121</v>
      </c>
      <c r="B23" s="1270"/>
      <c r="C23" s="1270"/>
      <c r="D23" s="1270"/>
      <c r="E23" s="1270"/>
      <c r="F23" s="1270"/>
      <c r="G23" s="1270"/>
      <c r="H23" s="1270"/>
      <c r="I23" s="1270"/>
    </row>
    <row r="24" spans="1:9" ht="13.5" customHeight="1" x14ac:dyDescent="0.35">
      <c r="A24" s="942"/>
      <c r="B24" s="815"/>
      <c r="C24" s="815"/>
      <c r="D24" s="815"/>
      <c r="E24" s="815"/>
      <c r="F24" s="815"/>
      <c r="G24" s="815"/>
      <c r="H24" s="815"/>
      <c r="I24" s="815"/>
    </row>
    <row r="25" spans="1:9" ht="30" customHeight="1" x14ac:dyDescent="0.35">
      <c r="A25" s="1270" t="s">
        <v>1120</v>
      </c>
      <c r="B25" s="1270"/>
      <c r="C25" s="1270"/>
      <c r="D25" s="1270"/>
      <c r="E25" s="1270"/>
      <c r="F25" s="1270"/>
      <c r="G25" s="1270"/>
      <c r="H25" s="1270"/>
      <c r="I25" s="1270"/>
    </row>
    <row r="26" spans="1:9" ht="10.5" customHeight="1" x14ac:dyDescent="0.35">
      <c r="A26" s="815"/>
      <c r="B26" s="815"/>
      <c r="C26" s="815"/>
      <c r="D26" s="815"/>
      <c r="E26" s="815"/>
      <c r="F26" s="815"/>
      <c r="G26" s="815"/>
      <c r="H26" s="815"/>
      <c r="I26" s="815"/>
    </row>
    <row r="27" spans="1:9" ht="28.5" customHeight="1" x14ac:dyDescent="0.35">
      <c r="A27" s="1253" t="s">
        <v>1119</v>
      </c>
      <c r="B27" s="1253"/>
      <c r="C27" s="1253"/>
      <c r="D27" s="1253"/>
      <c r="E27" s="1253"/>
      <c r="F27" s="1253"/>
      <c r="G27" s="1253"/>
      <c r="H27" s="1253"/>
      <c r="I27" s="1253"/>
    </row>
    <row r="29" spans="1:9" ht="84" customHeight="1" x14ac:dyDescent="0.35">
      <c r="A29" s="1270" t="s">
        <v>1118</v>
      </c>
      <c r="B29" s="1270"/>
      <c r="C29" s="1270"/>
      <c r="D29" s="1270"/>
      <c r="E29" s="1270"/>
      <c r="F29" s="1270"/>
      <c r="G29" s="1270"/>
      <c r="H29" s="1270"/>
      <c r="I29" s="1270"/>
    </row>
    <row r="30" spans="1:9" ht="19.5" customHeight="1" x14ac:dyDescent="0.35"/>
    <row r="31" spans="1:9" ht="30.75" customHeight="1" x14ac:dyDescent="0.35">
      <c r="A31" s="1270" t="s">
        <v>1117</v>
      </c>
      <c r="B31" s="1270"/>
      <c r="C31" s="1270"/>
      <c r="D31" s="1270"/>
      <c r="E31" s="1270"/>
      <c r="F31" s="1270"/>
      <c r="G31" s="1270"/>
      <c r="H31" s="1270"/>
      <c r="I31" s="1270"/>
    </row>
    <row r="33" spans="1:1" x14ac:dyDescent="0.35">
      <c r="A33" s="206" t="s">
        <v>1116</v>
      </c>
    </row>
  </sheetData>
  <mergeCells count="12">
    <mergeCell ref="A29:I29"/>
    <mergeCell ref="A31:I31"/>
    <mergeCell ref="A21:I21"/>
    <mergeCell ref="A23:I23"/>
    <mergeCell ref="A25:I25"/>
    <mergeCell ref="A27:I27"/>
    <mergeCell ref="F9:F10"/>
    <mergeCell ref="G9:G10"/>
    <mergeCell ref="B9:B10"/>
    <mergeCell ref="A9:A10"/>
    <mergeCell ref="C9:C10"/>
    <mergeCell ref="D9:D10"/>
  </mergeCells>
  <hyperlinks>
    <hyperlink ref="A2" location="Sommaire!A1" display="Retour au sommaire" xr:uid="{00000000-0004-0000-2100-000000000000}"/>
    <hyperlink ref="C2" location="'Sources et champs'!A1" display="Source et champs" xr:uid="{00000000-0004-0000-2100-000001000000}"/>
  </hyperlinks>
  <pageMargins left="0.70866141732283472" right="0.70866141732283472" top="0.74803149606299213" bottom="0.74803149606299213" header="0.31496062992125984" footer="0.31496062992125984"/>
  <pageSetup paperSize="9" scale="78" orientation="portrait" r:id="rId1"/>
  <headerFooter differentFirst="1" scaleWithDoc="0">
    <oddFooter>&amp;R&amp;P/&amp;N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dimension ref="A1:R67"/>
  <sheetViews>
    <sheetView showGridLines="0" showZeros="0" zoomScaleNormal="100" workbookViewId="0">
      <selection activeCell="C7" sqref="C7:E7"/>
    </sheetView>
  </sheetViews>
  <sheetFormatPr baseColWidth="10" defaultRowHeight="14.5" x14ac:dyDescent="0.35"/>
  <cols>
    <col min="1" max="1" width="9.81640625" customWidth="1"/>
    <col min="2" max="2" width="21.453125" customWidth="1"/>
    <col min="3" max="4" width="10.7265625" customWidth="1"/>
    <col min="5" max="5" width="11.26953125" customWidth="1"/>
    <col min="6" max="6" width="10.81640625" customWidth="1"/>
    <col min="7" max="7" width="11" customWidth="1"/>
    <col min="8" max="14" width="10.7265625" customWidth="1"/>
  </cols>
  <sheetData>
    <row r="1" spans="1:14" ht="20" x14ac:dyDescent="0.4">
      <c r="A1" s="290" t="s">
        <v>1186</v>
      </c>
    </row>
    <row r="2" spans="1:14" ht="12" customHeight="1" x14ac:dyDescent="0.35">
      <c r="A2" s="3" t="s">
        <v>11</v>
      </c>
      <c r="C2" s="3" t="s">
        <v>1268</v>
      </c>
    </row>
    <row r="3" spans="1:14" ht="15.5" x14ac:dyDescent="0.35">
      <c r="A3" s="1000" t="s">
        <v>1265</v>
      </c>
    </row>
    <row r="5" spans="1:14" s="48" customFormat="1" ht="14" x14ac:dyDescent="0.3">
      <c r="A5" s="42" t="s">
        <v>1185</v>
      </c>
      <c r="B5" s="1026"/>
    </row>
    <row r="6" spans="1:14" s="48" customFormat="1" ht="14" x14ac:dyDescent="0.3"/>
    <row r="7" spans="1:14" s="48" customFormat="1" ht="14" x14ac:dyDescent="0.3">
      <c r="A7" s="1280" t="s">
        <v>1175</v>
      </c>
      <c r="B7" s="1280" t="s">
        <v>1184</v>
      </c>
      <c r="C7" s="1284" t="s">
        <v>1183</v>
      </c>
      <c r="D7" s="1284"/>
      <c r="E7" s="1284"/>
      <c r="F7" s="1284" t="s">
        <v>1164</v>
      </c>
      <c r="G7" s="1284"/>
      <c r="H7" s="1284"/>
      <c r="I7" s="1284" t="s">
        <v>1182</v>
      </c>
      <c r="J7" s="1284"/>
      <c r="K7" s="1284"/>
      <c r="L7" s="1284" t="s">
        <v>1162</v>
      </c>
      <c r="M7" s="1284"/>
      <c r="N7" s="1284"/>
    </row>
    <row r="8" spans="1:14" s="48" customFormat="1" ht="14" x14ac:dyDescent="0.3">
      <c r="A8" s="1281"/>
      <c r="B8" s="1281"/>
      <c r="C8" s="976" t="s">
        <v>685</v>
      </c>
      <c r="D8" s="976" t="s">
        <v>701</v>
      </c>
      <c r="E8" s="976" t="s">
        <v>94</v>
      </c>
      <c r="F8" s="976" t="s">
        <v>685</v>
      </c>
      <c r="G8" s="976" t="s">
        <v>701</v>
      </c>
      <c r="H8" s="976" t="s">
        <v>94</v>
      </c>
      <c r="I8" s="976" t="s">
        <v>685</v>
      </c>
      <c r="J8" s="976" t="s">
        <v>701</v>
      </c>
      <c r="K8" s="976" t="s">
        <v>94</v>
      </c>
      <c r="L8" s="976" t="s">
        <v>1161</v>
      </c>
      <c r="M8" s="976" t="s">
        <v>1160</v>
      </c>
      <c r="N8" s="976" t="s">
        <v>1159</v>
      </c>
    </row>
    <row r="9" spans="1:14" s="48" customFormat="1" ht="14" x14ac:dyDescent="0.3">
      <c r="A9" s="1021" t="s">
        <v>888</v>
      </c>
      <c r="B9" s="1022" t="s">
        <v>1174</v>
      </c>
      <c r="C9" s="1023">
        <v>1</v>
      </c>
      <c r="D9" s="1023">
        <v>3</v>
      </c>
      <c r="E9" s="1024">
        <v>0</v>
      </c>
      <c r="F9" s="1024">
        <v>0</v>
      </c>
      <c r="G9" s="1024">
        <v>0</v>
      </c>
      <c r="H9" s="1024">
        <f t="shared" ref="H9:H14" si="0">SUM(F9:G9)</f>
        <v>0</v>
      </c>
      <c r="I9" s="1024">
        <v>0</v>
      </c>
      <c r="J9" s="1024">
        <v>0</v>
      </c>
      <c r="K9" s="1024">
        <f t="shared" ref="K9:K15" si="1">SUM(I9:J9)</f>
        <v>0</v>
      </c>
      <c r="L9" s="1023">
        <f t="shared" ref="L9:L18" si="2">C9+F9+I9</f>
        <v>1</v>
      </c>
      <c r="M9" s="1023">
        <f t="shared" ref="M9:M18" si="3">D9+G9+J9</f>
        <v>3</v>
      </c>
      <c r="N9" s="1039">
        <f t="shared" ref="N9:N18" si="4">SUM(L9:M9)</f>
        <v>4</v>
      </c>
    </row>
    <row r="10" spans="1:14" s="48" customFormat="1" ht="14" x14ac:dyDescent="0.3">
      <c r="A10" s="1021" t="s">
        <v>888</v>
      </c>
      <c r="B10" s="1022" t="s">
        <v>971</v>
      </c>
      <c r="C10" s="1024">
        <v>0</v>
      </c>
      <c r="D10" s="1023">
        <v>2</v>
      </c>
      <c r="E10" s="1024">
        <f>SUM(C10:D10)</f>
        <v>2</v>
      </c>
      <c r="F10" s="1024">
        <v>0</v>
      </c>
      <c r="G10" s="1024">
        <v>0</v>
      </c>
      <c r="H10" s="1024">
        <f t="shared" si="0"/>
        <v>0</v>
      </c>
      <c r="I10" s="1024">
        <v>0</v>
      </c>
      <c r="J10" s="1024">
        <v>0</v>
      </c>
      <c r="K10" s="1024">
        <f t="shared" si="1"/>
        <v>0</v>
      </c>
      <c r="L10" s="1023">
        <f t="shared" si="2"/>
        <v>0</v>
      </c>
      <c r="M10" s="1023">
        <f t="shared" si="3"/>
        <v>2</v>
      </c>
      <c r="N10" s="1039">
        <f t="shared" si="4"/>
        <v>2</v>
      </c>
    </row>
    <row r="11" spans="1:14" s="48" customFormat="1" ht="14" x14ac:dyDescent="0.3">
      <c r="A11" s="1021" t="s">
        <v>888</v>
      </c>
      <c r="B11" s="1022" t="s">
        <v>872</v>
      </c>
      <c r="C11" s="1024">
        <v>2</v>
      </c>
      <c r="D11" s="1024">
        <v>0</v>
      </c>
      <c r="E11" s="1024">
        <f>SUM(C11:D11)</f>
        <v>2</v>
      </c>
      <c r="F11" s="1024">
        <v>0</v>
      </c>
      <c r="G11" s="1024">
        <v>0</v>
      </c>
      <c r="H11" s="1024">
        <f t="shared" si="0"/>
        <v>0</v>
      </c>
      <c r="I11" s="1024">
        <v>0</v>
      </c>
      <c r="J11" s="1024">
        <v>0</v>
      </c>
      <c r="K11" s="1024">
        <f t="shared" si="1"/>
        <v>0</v>
      </c>
      <c r="L11" s="1024">
        <f t="shared" si="2"/>
        <v>2</v>
      </c>
      <c r="M11" s="1024">
        <f t="shared" si="3"/>
        <v>0</v>
      </c>
      <c r="N11" s="1039">
        <f t="shared" si="4"/>
        <v>2</v>
      </c>
    </row>
    <row r="12" spans="1:14" s="48" customFormat="1" ht="14" hidden="1" x14ac:dyDescent="0.3">
      <c r="A12" s="1021" t="s">
        <v>888</v>
      </c>
      <c r="B12" s="1021"/>
      <c r="C12" s="1024">
        <v>0</v>
      </c>
      <c r="D12" s="1024">
        <v>0</v>
      </c>
      <c r="E12" s="1024">
        <f>SUM(C12:D12)</f>
        <v>0</v>
      </c>
      <c r="F12" s="1024">
        <v>0</v>
      </c>
      <c r="G12" s="1024">
        <v>0</v>
      </c>
      <c r="H12" s="1024">
        <f t="shared" si="0"/>
        <v>0</v>
      </c>
      <c r="I12" s="1024">
        <v>0</v>
      </c>
      <c r="J12" s="1024">
        <v>0</v>
      </c>
      <c r="K12" s="1024">
        <f t="shared" si="1"/>
        <v>0</v>
      </c>
      <c r="L12" s="1024">
        <f t="shared" si="2"/>
        <v>0</v>
      </c>
      <c r="M12" s="1024">
        <f t="shared" si="3"/>
        <v>0</v>
      </c>
      <c r="N12" s="1040">
        <f t="shared" si="4"/>
        <v>0</v>
      </c>
    </row>
    <row r="13" spans="1:14" s="48" customFormat="1" ht="14" hidden="1" x14ac:dyDescent="0.3">
      <c r="A13" s="1021" t="s">
        <v>888</v>
      </c>
      <c r="B13" s="1021"/>
      <c r="C13" s="1024">
        <v>0</v>
      </c>
      <c r="D13" s="1024">
        <v>0</v>
      </c>
      <c r="E13" s="1024">
        <f>SUM(C13:D13)</f>
        <v>0</v>
      </c>
      <c r="F13" s="1024">
        <v>0</v>
      </c>
      <c r="G13" s="1024">
        <v>0</v>
      </c>
      <c r="H13" s="1024">
        <f t="shared" si="0"/>
        <v>0</v>
      </c>
      <c r="I13" s="1024">
        <v>0</v>
      </c>
      <c r="J13" s="1024">
        <v>0</v>
      </c>
      <c r="K13" s="1024">
        <f t="shared" si="1"/>
        <v>0</v>
      </c>
      <c r="L13" s="1024">
        <f t="shared" si="2"/>
        <v>0</v>
      </c>
      <c r="M13" s="1024">
        <f t="shared" si="3"/>
        <v>0</v>
      </c>
      <c r="N13" s="1040">
        <f t="shared" si="4"/>
        <v>0</v>
      </c>
    </row>
    <row r="14" spans="1:14" s="48" customFormat="1" ht="14" hidden="1" x14ac:dyDescent="0.3">
      <c r="A14" s="1021" t="s">
        <v>888</v>
      </c>
      <c r="B14" s="1021"/>
      <c r="C14" s="1024">
        <v>0</v>
      </c>
      <c r="D14" s="1024">
        <v>0</v>
      </c>
      <c r="E14" s="1024">
        <f>SUM(C14:D14)</f>
        <v>0</v>
      </c>
      <c r="F14" s="1024">
        <v>0</v>
      </c>
      <c r="G14" s="1024">
        <v>0</v>
      </c>
      <c r="H14" s="1024">
        <f t="shared" si="0"/>
        <v>0</v>
      </c>
      <c r="I14" s="1024">
        <v>0</v>
      </c>
      <c r="J14" s="1024">
        <v>0</v>
      </c>
      <c r="K14" s="1024">
        <f t="shared" si="1"/>
        <v>0</v>
      </c>
      <c r="L14" s="1024">
        <f t="shared" si="2"/>
        <v>0</v>
      </c>
      <c r="M14" s="1024">
        <f t="shared" si="3"/>
        <v>0</v>
      </c>
      <c r="N14" s="1040">
        <f t="shared" si="4"/>
        <v>0</v>
      </c>
    </row>
    <row r="15" spans="1:14" s="48" customFormat="1" ht="14" x14ac:dyDescent="0.3">
      <c r="A15" s="1021" t="s">
        <v>1181</v>
      </c>
      <c r="B15" s="1022" t="s">
        <v>1180</v>
      </c>
      <c r="C15" s="1024">
        <v>1</v>
      </c>
      <c r="D15" s="1024">
        <v>0</v>
      </c>
      <c r="E15" s="1024">
        <v>1</v>
      </c>
      <c r="F15" s="1024">
        <v>0</v>
      </c>
      <c r="G15" s="1024">
        <v>0</v>
      </c>
      <c r="H15" s="1024">
        <v>0</v>
      </c>
      <c r="I15" s="1024">
        <v>0</v>
      </c>
      <c r="J15" s="1024">
        <v>0</v>
      </c>
      <c r="K15" s="1024">
        <f t="shared" si="1"/>
        <v>0</v>
      </c>
      <c r="L15" s="1024">
        <f t="shared" si="2"/>
        <v>1</v>
      </c>
      <c r="M15" s="1024">
        <f t="shared" si="3"/>
        <v>0</v>
      </c>
      <c r="N15" s="1039">
        <f t="shared" si="4"/>
        <v>1</v>
      </c>
    </row>
    <row r="16" spans="1:14" s="48" customFormat="1" ht="14" x14ac:dyDescent="0.3">
      <c r="A16" s="1021" t="s">
        <v>892</v>
      </c>
      <c r="B16" s="1022" t="s">
        <v>1179</v>
      </c>
      <c r="C16" s="1024">
        <v>1</v>
      </c>
      <c r="D16" s="1024">
        <v>2</v>
      </c>
      <c r="E16" s="1024">
        <v>3</v>
      </c>
      <c r="F16" s="1024">
        <v>0</v>
      </c>
      <c r="G16" s="1024">
        <v>0</v>
      </c>
      <c r="H16" s="1024">
        <v>0</v>
      </c>
      <c r="I16" s="1024">
        <v>0</v>
      </c>
      <c r="J16" s="1024">
        <v>0</v>
      </c>
      <c r="K16" s="1024">
        <v>0</v>
      </c>
      <c r="L16" s="1024">
        <f t="shared" si="2"/>
        <v>1</v>
      </c>
      <c r="M16" s="1024">
        <f t="shared" si="3"/>
        <v>2</v>
      </c>
      <c r="N16" s="1039">
        <f t="shared" si="4"/>
        <v>3</v>
      </c>
    </row>
    <row r="17" spans="1:18" s="48" customFormat="1" ht="14" hidden="1" x14ac:dyDescent="0.3">
      <c r="A17" s="1022" t="s">
        <v>1171</v>
      </c>
      <c r="B17" s="1022" t="s">
        <v>1178</v>
      </c>
      <c r="C17" s="1041">
        <v>1</v>
      </c>
      <c r="D17" s="1041">
        <v>2</v>
      </c>
      <c r="E17" s="1025">
        <v>0</v>
      </c>
      <c r="F17" s="1025">
        <v>0</v>
      </c>
      <c r="G17" s="1025">
        <v>0</v>
      </c>
      <c r="H17" s="1025">
        <f>SUM(F17:G17)</f>
        <v>0</v>
      </c>
      <c r="I17" s="1025">
        <v>0</v>
      </c>
      <c r="J17" s="1025">
        <v>0</v>
      </c>
      <c r="K17" s="1025">
        <f>SUM(I17:J17)</f>
        <v>0</v>
      </c>
      <c r="L17" s="1041">
        <f t="shared" si="2"/>
        <v>1</v>
      </c>
      <c r="M17" s="1041">
        <f t="shared" si="3"/>
        <v>2</v>
      </c>
      <c r="N17" s="1042">
        <f t="shared" si="4"/>
        <v>3</v>
      </c>
      <c r="O17" s="1027"/>
    </row>
    <row r="18" spans="1:18" s="48" customFormat="1" ht="14" hidden="1" x14ac:dyDescent="0.3">
      <c r="A18" s="1021" t="s">
        <v>1177</v>
      </c>
      <c r="B18" s="1021"/>
      <c r="C18" s="1024">
        <v>0</v>
      </c>
      <c r="D18" s="1024">
        <v>0</v>
      </c>
      <c r="E18" s="1024">
        <f>SUM(C18:D18)</f>
        <v>0</v>
      </c>
      <c r="F18" s="1024">
        <v>0</v>
      </c>
      <c r="G18" s="1024">
        <v>0</v>
      </c>
      <c r="H18" s="1024">
        <f>SUM(F18:G18)</f>
        <v>0</v>
      </c>
      <c r="I18" s="1024">
        <v>0</v>
      </c>
      <c r="J18" s="1024">
        <v>0</v>
      </c>
      <c r="K18" s="1024">
        <f>SUM(I18:J18)</f>
        <v>0</v>
      </c>
      <c r="L18" s="1024">
        <f t="shared" si="2"/>
        <v>0</v>
      </c>
      <c r="M18" s="1024">
        <f t="shared" si="3"/>
        <v>0</v>
      </c>
      <c r="N18" s="1040">
        <f t="shared" si="4"/>
        <v>0</v>
      </c>
    </row>
    <row r="19" spans="1:18" s="48" customFormat="1" ht="14" hidden="1" x14ac:dyDescent="0.3">
      <c r="A19" s="1021" t="s">
        <v>1169</v>
      </c>
      <c r="B19" s="1021"/>
      <c r="C19" s="1024"/>
      <c r="D19" s="1024"/>
      <c r="E19" s="1024"/>
      <c r="F19" s="1024"/>
      <c r="G19" s="1024"/>
      <c r="H19" s="1024"/>
      <c r="I19" s="1024"/>
      <c r="J19" s="1024"/>
      <c r="K19" s="1024"/>
      <c r="L19" s="1024"/>
      <c r="M19" s="1024"/>
      <c r="N19" s="1040"/>
    </row>
    <row r="20" spans="1:18" s="48" customFormat="1" ht="14" x14ac:dyDescent="0.3">
      <c r="A20" s="1255" t="s">
        <v>72</v>
      </c>
      <c r="B20" s="1257"/>
      <c r="C20" s="1043">
        <f t="shared" ref="C20:N20" si="5">SUM(C9:C16)</f>
        <v>5</v>
      </c>
      <c r="D20" s="1043">
        <f t="shared" si="5"/>
        <v>7</v>
      </c>
      <c r="E20" s="1043">
        <f t="shared" si="5"/>
        <v>8</v>
      </c>
      <c r="F20" s="1043">
        <f t="shared" si="5"/>
        <v>0</v>
      </c>
      <c r="G20" s="1043">
        <f t="shared" si="5"/>
        <v>0</v>
      </c>
      <c r="H20" s="1043">
        <f>SUM(H9:H16)</f>
        <v>0</v>
      </c>
      <c r="I20" s="1043">
        <f t="shared" si="5"/>
        <v>0</v>
      </c>
      <c r="J20" s="1043">
        <f t="shared" si="5"/>
        <v>0</v>
      </c>
      <c r="K20" s="1043">
        <f t="shared" si="5"/>
        <v>0</v>
      </c>
      <c r="L20" s="1043">
        <f t="shared" si="5"/>
        <v>5</v>
      </c>
      <c r="M20" s="1043">
        <f t="shared" si="5"/>
        <v>7</v>
      </c>
      <c r="N20" s="1043">
        <f t="shared" si="5"/>
        <v>12</v>
      </c>
    </row>
    <row r="21" spans="1:18" s="48" customFormat="1" ht="18" customHeight="1" x14ac:dyDescent="0.3">
      <c r="A21" s="1026"/>
      <c r="B21" s="1028"/>
      <c r="C21" s="1026"/>
      <c r="D21" s="1026"/>
      <c r="E21" s="1026"/>
      <c r="F21" s="1026"/>
      <c r="G21" s="1026"/>
      <c r="H21" s="1026"/>
      <c r="I21" s="1026"/>
      <c r="J21" s="1026"/>
      <c r="K21" s="1026"/>
      <c r="L21" s="1026"/>
      <c r="M21" s="1026"/>
      <c r="N21" s="1029"/>
    </row>
    <row r="22" spans="1:18" s="48" customFormat="1" ht="18" customHeight="1" x14ac:dyDescent="0.3">
      <c r="B22" s="270"/>
      <c r="N22" s="1030"/>
    </row>
    <row r="23" spans="1:18" s="48" customFormat="1" ht="14" x14ac:dyDescent="0.3">
      <c r="A23" s="981" t="s">
        <v>1176</v>
      </c>
      <c r="B23" s="981"/>
      <c r="C23" s="981"/>
      <c r="D23" s="981"/>
      <c r="E23" s="981"/>
      <c r="F23" s="981"/>
      <c r="G23" s="981"/>
      <c r="N23" s="1030"/>
    </row>
    <row r="24" spans="1:18" s="48" customFormat="1" ht="12.75" customHeight="1" x14ac:dyDescent="0.3">
      <c r="A24" s="995"/>
      <c r="B24" s="995"/>
      <c r="C24" s="996"/>
      <c r="D24" s="996"/>
      <c r="E24" s="996"/>
      <c r="F24" s="996"/>
      <c r="G24" s="995"/>
      <c r="N24" s="1030"/>
    </row>
    <row r="25" spans="1:18" s="48" customFormat="1" ht="57.5" x14ac:dyDescent="0.3">
      <c r="A25" s="941" t="s">
        <v>1175</v>
      </c>
      <c r="B25" s="941" t="s">
        <v>1152</v>
      </c>
      <c r="C25" s="976" t="s">
        <v>1151</v>
      </c>
      <c r="D25" s="976" t="s">
        <v>1150</v>
      </c>
      <c r="E25" s="976" t="s">
        <v>1149</v>
      </c>
      <c r="F25" s="976" t="s">
        <v>1148</v>
      </c>
      <c r="G25" s="976" t="s">
        <v>1147</v>
      </c>
      <c r="H25" s="976" t="s">
        <v>1146</v>
      </c>
      <c r="I25" s="976" t="s">
        <v>1145</v>
      </c>
      <c r="J25" s="976" t="s">
        <v>1144</v>
      </c>
      <c r="K25" s="1275" t="s">
        <v>1143</v>
      </c>
      <c r="L25" s="1276"/>
      <c r="R25" s="1030"/>
    </row>
    <row r="26" spans="1:18" s="48" customFormat="1" ht="14" x14ac:dyDescent="0.3">
      <c r="A26" s="994" t="s">
        <v>888</v>
      </c>
      <c r="B26" s="990" t="s">
        <v>1174</v>
      </c>
      <c r="C26" s="975">
        <v>2</v>
      </c>
      <c r="D26" s="973">
        <v>0</v>
      </c>
      <c r="E26" s="975">
        <v>1</v>
      </c>
      <c r="F26" s="973">
        <v>0</v>
      </c>
      <c r="G26" s="973">
        <v>0</v>
      </c>
      <c r="H26" s="973">
        <v>0</v>
      </c>
      <c r="I26" s="973">
        <v>0</v>
      </c>
      <c r="J26" s="973">
        <v>0</v>
      </c>
      <c r="K26" s="1282"/>
      <c r="L26" s="1282"/>
      <c r="N26" s="1031"/>
      <c r="R26" s="1030"/>
    </row>
    <row r="27" spans="1:18" s="48" customFormat="1" ht="14" x14ac:dyDescent="0.3">
      <c r="A27" s="989" t="s">
        <v>888</v>
      </c>
      <c r="B27" s="988" t="s">
        <v>971</v>
      </c>
      <c r="C27" s="975">
        <v>1</v>
      </c>
      <c r="D27" s="975">
        <v>1</v>
      </c>
      <c r="E27" s="973">
        <v>0</v>
      </c>
      <c r="F27" s="973">
        <v>0</v>
      </c>
      <c r="G27" s="973">
        <v>0</v>
      </c>
      <c r="H27" s="973">
        <v>0</v>
      </c>
      <c r="I27" s="973">
        <v>0</v>
      </c>
      <c r="J27" s="973">
        <v>0</v>
      </c>
      <c r="K27" s="1282"/>
      <c r="L27" s="1282"/>
      <c r="N27" s="1031"/>
      <c r="R27" s="1030"/>
    </row>
    <row r="28" spans="1:18" s="48" customFormat="1" ht="14" x14ac:dyDescent="0.3">
      <c r="A28" s="989" t="s">
        <v>888</v>
      </c>
      <c r="B28" s="988" t="s">
        <v>1173</v>
      </c>
      <c r="C28" s="975">
        <v>1</v>
      </c>
      <c r="D28" s="973">
        <v>0</v>
      </c>
      <c r="E28" s="973">
        <v>0</v>
      </c>
      <c r="F28" s="973">
        <v>0</v>
      </c>
      <c r="G28" s="973">
        <v>0</v>
      </c>
      <c r="H28" s="973">
        <v>0</v>
      </c>
      <c r="I28" s="973">
        <v>0</v>
      </c>
      <c r="J28" s="973">
        <v>0</v>
      </c>
      <c r="K28" s="1282"/>
      <c r="L28" s="1282"/>
      <c r="N28" s="1031"/>
      <c r="R28" s="1030"/>
    </row>
    <row r="29" spans="1:18" s="48" customFormat="1" ht="14" hidden="1" x14ac:dyDescent="0.3">
      <c r="A29" s="989" t="s">
        <v>888</v>
      </c>
      <c r="B29" s="989"/>
      <c r="C29" s="973">
        <v>0</v>
      </c>
      <c r="D29" s="973">
        <v>0</v>
      </c>
      <c r="E29" s="973">
        <v>0</v>
      </c>
      <c r="F29" s="973">
        <v>0</v>
      </c>
      <c r="G29" s="973">
        <v>0</v>
      </c>
      <c r="H29" s="973">
        <v>0</v>
      </c>
      <c r="I29" s="973">
        <v>0</v>
      </c>
      <c r="J29" s="973">
        <v>0</v>
      </c>
      <c r="K29" s="1282"/>
      <c r="L29" s="1282"/>
      <c r="N29" s="1031"/>
      <c r="R29" s="1030"/>
    </row>
    <row r="30" spans="1:18" s="48" customFormat="1" ht="14" hidden="1" x14ac:dyDescent="0.3">
      <c r="A30" s="989" t="s">
        <v>888</v>
      </c>
      <c r="B30" s="989"/>
      <c r="C30" s="973">
        <v>0</v>
      </c>
      <c r="D30" s="973">
        <v>0</v>
      </c>
      <c r="E30" s="973">
        <v>0</v>
      </c>
      <c r="F30" s="973">
        <v>0</v>
      </c>
      <c r="G30" s="973">
        <v>0</v>
      </c>
      <c r="H30" s="973">
        <v>0</v>
      </c>
      <c r="I30" s="973">
        <v>0</v>
      </c>
      <c r="J30" s="973">
        <v>0</v>
      </c>
      <c r="K30" s="1282"/>
      <c r="L30" s="1282"/>
      <c r="N30" s="1031"/>
      <c r="R30" s="1030"/>
    </row>
    <row r="31" spans="1:18" s="48" customFormat="1" ht="14" hidden="1" x14ac:dyDescent="0.3">
      <c r="A31" s="989" t="s">
        <v>888</v>
      </c>
      <c r="B31" s="989"/>
      <c r="C31" s="973">
        <v>0</v>
      </c>
      <c r="D31" s="973">
        <v>0</v>
      </c>
      <c r="E31" s="973">
        <v>0</v>
      </c>
      <c r="F31" s="973">
        <v>0</v>
      </c>
      <c r="G31" s="973">
        <v>0</v>
      </c>
      <c r="H31" s="973">
        <v>0</v>
      </c>
      <c r="I31" s="973">
        <v>0</v>
      </c>
      <c r="J31" s="973">
        <v>0</v>
      </c>
      <c r="K31" s="1282"/>
      <c r="L31" s="1282"/>
      <c r="R31" s="1030"/>
    </row>
    <row r="32" spans="1:18" s="48" customFormat="1" ht="14" hidden="1" x14ac:dyDescent="0.3">
      <c r="A32" s="989" t="s">
        <v>888</v>
      </c>
      <c r="B32" s="989"/>
      <c r="C32" s="973">
        <v>0</v>
      </c>
      <c r="D32" s="973">
        <v>0</v>
      </c>
      <c r="E32" s="973">
        <v>0</v>
      </c>
      <c r="F32" s="973">
        <v>0</v>
      </c>
      <c r="G32" s="973">
        <v>0</v>
      </c>
      <c r="H32" s="973">
        <v>0</v>
      </c>
      <c r="I32" s="973">
        <v>0</v>
      </c>
      <c r="J32" s="973">
        <v>0</v>
      </c>
      <c r="K32" s="1282"/>
      <c r="L32" s="1282"/>
      <c r="R32" s="1030"/>
    </row>
    <row r="33" spans="1:18" s="48" customFormat="1" ht="14" x14ac:dyDescent="0.3">
      <c r="A33" s="993" t="s">
        <v>892</v>
      </c>
      <c r="B33" s="992" t="s">
        <v>1172</v>
      </c>
      <c r="C33" s="986">
        <v>2</v>
      </c>
      <c r="D33" s="974">
        <v>0</v>
      </c>
      <c r="E33" s="974">
        <v>0</v>
      </c>
      <c r="F33" s="974">
        <v>0</v>
      </c>
      <c r="G33" s="974">
        <v>0</v>
      </c>
      <c r="H33" s="974">
        <v>0</v>
      </c>
      <c r="I33" s="974">
        <v>0</v>
      </c>
      <c r="J33" s="974">
        <v>0</v>
      </c>
      <c r="K33" s="1283"/>
      <c r="L33" s="1283"/>
      <c r="R33" s="1030"/>
    </row>
    <row r="34" spans="1:18" s="48" customFormat="1" ht="14" hidden="1" x14ac:dyDescent="0.3">
      <c r="A34" s="989" t="s">
        <v>1171</v>
      </c>
      <c r="B34" s="989" t="s">
        <v>1170</v>
      </c>
      <c r="C34" s="973">
        <v>0</v>
      </c>
      <c r="D34" s="973">
        <v>0</v>
      </c>
      <c r="E34" s="975">
        <v>0</v>
      </c>
      <c r="F34" s="973">
        <v>0</v>
      </c>
      <c r="G34" s="973">
        <v>0</v>
      </c>
      <c r="H34" s="973">
        <v>0</v>
      </c>
      <c r="I34" s="973">
        <v>0</v>
      </c>
      <c r="J34" s="973">
        <v>0</v>
      </c>
      <c r="K34" s="1282"/>
      <c r="L34" s="1282"/>
      <c r="R34" s="1030"/>
    </row>
    <row r="35" spans="1:18" s="48" customFormat="1" ht="14" hidden="1" x14ac:dyDescent="0.3">
      <c r="A35" s="989" t="s">
        <v>1169</v>
      </c>
      <c r="B35" s="989" t="s">
        <v>1168</v>
      </c>
      <c r="C35" s="973"/>
      <c r="D35" s="973"/>
      <c r="E35" s="975"/>
      <c r="F35" s="973"/>
      <c r="G35" s="973"/>
      <c r="H35" s="973"/>
      <c r="I35" s="973"/>
      <c r="J35" s="973"/>
      <c r="K35" s="1278"/>
      <c r="L35" s="1279"/>
      <c r="R35" s="1030"/>
    </row>
    <row r="36" spans="1:18" s="48" customFormat="1" ht="14" x14ac:dyDescent="0.3"/>
    <row r="37" spans="1:18" s="48" customFormat="1" ht="17.25" customHeight="1" x14ac:dyDescent="0.3"/>
    <row r="38" spans="1:18" s="48" customFormat="1" ht="18" customHeight="1" x14ac:dyDescent="0.3"/>
    <row r="39" spans="1:18" s="48" customFormat="1" ht="14" x14ac:dyDescent="0.3">
      <c r="A39" s="42" t="s">
        <v>1167</v>
      </c>
    </row>
    <row r="40" spans="1:18" s="48" customFormat="1" ht="14" x14ac:dyDescent="0.3"/>
    <row r="41" spans="1:18" s="48" customFormat="1" ht="15" customHeight="1" x14ac:dyDescent="0.3">
      <c r="A41" s="1271" t="s">
        <v>1153</v>
      </c>
      <c r="B41" s="1274" t="s">
        <v>1166</v>
      </c>
      <c r="C41" s="1274" t="s">
        <v>1165</v>
      </c>
      <c r="D41" s="1274"/>
      <c r="E41" s="1274"/>
      <c r="F41" s="1274" t="s">
        <v>1164</v>
      </c>
      <c r="G41" s="1274"/>
      <c r="H41" s="1274"/>
      <c r="I41" s="1274" t="s">
        <v>1163</v>
      </c>
      <c r="J41" s="1274"/>
      <c r="K41" s="1274"/>
      <c r="L41" s="1274" t="s">
        <v>1162</v>
      </c>
      <c r="M41" s="1274"/>
      <c r="N41" s="1274"/>
    </row>
    <row r="42" spans="1:18" s="48" customFormat="1" ht="26" x14ac:dyDescent="0.3">
      <c r="A42" s="1271"/>
      <c r="B42" s="1274"/>
      <c r="C42" s="991" t="s">
        <v>685</v>
      </c>
      <c r="D42" s="991" t="s">
        <v>701</v>
      </c>
      <c r="E42" s="991" t="s">
        <v>94</v>
      </c>
      <c r="F42" s="991" t="s">
        <v>685</v>
      </c>
      <c r="G42" s="991" t="s">
        <v>701</v>
      </c>
      <c r="H42" s="991" t="s">
        <v>94</v>
      </c>
      <c r="I42" s="991" t="s">
        <v>685</v>
      </c>
      <c r="J42" s="991" t="s">
        <v>701</v>
      </c>
      <c r="K42" s="991" t="s">
        <v>94</v>
      </c>
      <c r="L42" s="991" t="s">
        <v>1161</v>
      </c>
      <c r="M42" s="991" t="s">
        <v>1160</v>
      </c>
      <c r="N42" s="991" t="s">
        <v>1159</v>
      </c>
    </row>
    <row r="43" spans="1:18" s="48" customFormat="1" ht="14" x14ac:dyDescent="0.3">
      <c r="A43" s="1032" t="s">
        <v>1140</v>
      </c>
      <c r="B43" s="990" t="s">
        <v>1158</v>
      </c>
      <c r="C43" s="989">
        <v>1</v>
      </c>
      <c r="D43" s="989">
        <v>0</v>
      </c>
      <c r="E43" s="988">
        <v>1</v>
      </c>
      <c r="F43" s="989">
        <v>0</v>
      </c>
      <c r="G43" s="989">
        <v>0</v>
      </c>
      <c r="H43" s="988">
        <v>0</v>
      </c>
      <c r="I43" s="988">
        <v>0</v>
      </c>
      <c r="J43" s="988">
        <v>0</v>
      </c>
      <c r="K43" s="988">
        <v>0</v>
      </c>
      <c r="L43" s="988">
        <v>1</v>
      </c>
      <c r="M43" s="988">
        <v>0</v>
      </c>
      <c r="N43" s="987">
        <v>1</v>
      </c>
    </row>
    <row r="44" spans="1:18" s="48" customFormat="1" ht="14" x14ac:dyDescent="0.3">
      <c r="A44" s="1032" t="s">
        <v>1140</v>
      </c>
      <c r="B44" s="985" t="s">
        <v>1157</v>
      </c>
      <c r="C44" s="973">
        <v>0</v>
      </c>
      <c r="D44" s="974">
        <v>5</v>
      </c>
      <c r="E44" s="986">
        <v>5</v>
      </c>
      <c r="F44" s="973">
        <v>0</v>
      </c>
      <c r="G44" s="973">
        <v>0</v>
      </c>
      <c r="H44" s="973">
        <f t="shared" ref="H44:H53" si="6">SUM(F44:G44)</f>
        <v>0</v>
      </c>
      <c r="I44" s="973">
        <v>0</v>
      </c>
      <c r="J44" s="973">
        <v>0</v>
      </c>
      <c r="K44" s="973">
        <f t="shared" ref="K44:K53" si="7">SUM(I44:J44)</f>
        <v>0</v>
      </c>
      <c r="L44" s="973">
        <f t="shared" ref="L44:L53" si="8">C44+F44+I44</f>
        <v>0</v>
      </c>
      <c r="M44" s="973">
        <f t="shared" ref="M44:M53" si="9">D44+G44+J44</f>
        <v>5</v>
      </c>
      <c r="N44" s="984">
        <f t="shared" ref="N44:N53" si="10">SUM(L44:M44)</f>
        <v>5</v>
      </c>
    </row>
    <row r="45" spans="1:18" s="48" customFormat="1" ht="14" x14ac:dyDescent="0.3">
      <c r="A45" s="1032" t="s">
        <v>1140</v>
      </c>
      <c r="B45" s="985" t="s">
        <v>1156</v>
      </c>
      <c r="C45" s="973">
        <v>0</v>
      </c>
      <c r="D45" s="974">
        <v>1</v>
      </c>
      <c r="E45" s="986">
        <f t="shared" ref="E45:E53" si="11">SUM(C45:D45)</f>
        <v>1</v>
      </c>
      <c r="F45" s="973">
        <v>0</v>
      </c>
      <c r="G45" s="973">
        <v>0</v>
      </c>
      <c r="H45" s="973">
        <f t="shared" si="6"/>
        <v>0</v>
      </c>
      <c r="I45" s="973">
        <v>0</v>
      </c>
      <c r="J45" s="973">
        <v>0</v>
      </c>
      <c r="K45" s="973">
        <f t="shared" si="7"/>
        <v>0</v>
      </c>
      <c r="L45" s="973">
        <f t="shared" si="8"/>
        <v>0</v>
      </c>
      <c r="M45" s="973">
        <f t="shared" si="9"/>
        <v>1</v>
      </c>
      <c r="N45" s="984">
        <f t="shared" si="10"/>
        <v>1</v>
      </c>
    </row>
    <row r="46" spans="1:18" s="48" customFormat="1" ht="14" x14ac:dyDescent="0.3">
      <c r="A46" s="1032" t="s">
        <v>1140</v>
      </c>
      <c r="B46" s="985" t="s">
        <v>792</v>
      </c>
      <c r="C46" s="973">
        <v>2</v>
      </c>
      <c r="D46" s="974">
        <v>0</v>
      </c>
      <c r="E46" s="986">
        <f t="shared" si="11"/>
        <v>2</v>
      </c>
      <c r="F46" s="973">
        <v>0</v>
      </c>
      <c r="G46" s="973">
        <v>0</v>
      </c>
      <c r="H46" s="973">
        <f t="shared" si="6"/>
        <v>0</v>
      </c>
      <c r="I46" s="973">
        <v>0</v>
      </c>
      <c r="J46" s="973">
        <v>0</v>
      </c>
      <c r="K46" s="973">
        <f t="shared" si="7"/>
        <v>0</v>
      </c>
      <c r="L46" s="973">
        <f t="shared" si="8"/>
        <v>2</v>
      </c>
      <c r="M46" s="973">
        <f t="shared" si="9"/>
        <v>0</v>
      </c>
      <c r="N46" s="984">
        <f t="shared" si="10"/>
        <v>2</v>
      </c>
    </row>
    <row r="47" spans="1:18" s="48" customFormat="1" ht="14" x14ac:dyDescent="0.3">
      <c r="A47" s="1032" t="s">
        <v>1140</v>
      </c>
      <c r="B47" s="985" t="s">
        <v>1155</v>
      </c>
      <c r="C47" s="973">
        <v>0</v>
      </c>
      <c r="D47" s="973">
        <v>1</v>
      </c>
      <c r="E47" s="975">
        <f t="shared" si="11"/>
        <v>1</v>
      </c>
      <c r="F47" s="973">
        <v>0</v>
      </c>
      <c r="G47" s="973">
        <v>0</v>
      </c>
      <c r="H47" s="973">
        <f t="shared" si="6"/>
        <v>0</v>
      </c>
      <c r="I47" s="973">
        <v>0</v>
      </c>
      <c r="J47" s="973">
        <v>0</v>
      </c>
      <c r="K47" s="973">
        <f t="shared" si="7"/>
        <v>0</v>
      </c>
      <c r="L47" s="973">
        <f t="shared" si="8"/>
        <v>0</v>
      </c>
      <c r="M47" s="973">
        <f t="shared" si="9"/>
        <v>1</v>
      </c>
      <c r="N47" s="984">
        <f t="shared" si="10"/>
        <v>1</v>
      </c>
    </row>
    <row r="48" spans="1:18" s="48" customFormat="1" ht="14" hidden="1" x14ac:dyDescent="0.3">
      <c r="A48" s="1033"/>
      <c r="B48" s="1033"/>
      <c r="C48" s="973">
        <v>0</v>
      </c>
      <c r="D48" s="973">
        <v>0</v>
      </c>
      <c r="E48" s="975">
        <f t="shared" si="11"/>
        <v>0</v>
      </c>
      <c r="F48" s="973">
        <v>0</v>
      </c>
      <c r="G48" s="973">
        <v>0</v>
      </c>
      <c r="H48" s="973">
        <f t="shared" si="6"/>
        <v>0</v>
      </c>
      <c r="I48" s="973">
        <v>0</v>
      </c>
      <c r="J48" s="973">
        <v>0</v>
      </c>
      <c r="K48" s="973">
        <f t="shared" si="7"/>
        <v>0</v>
      </c>
      <c r="L48" s="973">
        <f t="shared" si="8"/>
        <v>0</v>
      </c>
      <c r="M48" s="973">
        <f t="shared" si="9"/>
        <v>0</v>
      </c>
      <c r="N48" s="983">
        <f t="shared" si="10"/>
        <v>0</v>
      </c>
    </row>
    <row r="49" spans="1:14" s="48" customFormat="1" ht="14" hidden="1" x14ac:dyDescent="0.3">
      <c r="A49" s="1033"/>
      <c r="B49" s="1033"/>
      <c r="C49" s="973">
        <v>0</v>
      </c>
      <c r="D49" s="973">
        <v>0</v>
      </c>
      <c r="E49" s="975">
        <f t="shared" si="11"/>
        <v>0</v>
      </c>
      <c r="F49" s="973">
        <v>0</v>
      </c>
      <c r="G49" s="973">
        <v>0</v>
      </c>
      <c r="H49" s="973">
        <f t="shared" si="6"/>
        <v>0</v>
      </c>
      <c r="I49" s="973">
        <v>0</v>
      </c>
      <c r="J49" s="973">
        <v>0</v>
      </c>
      <c r="K49" s="973">
        <f t="shared" si="7"/>
        <v>0</v>
      </c>
      <c r="L49" s="973">
        <f t="shared" si="8"/>
        <v>0</v>
      </c>
      <c r="M49" s="973">
        <f t="shared" si="9"/>
        <v>0</v>
      </c>
      <c r="N49" s="983">
        <f t="shared" si="10"/>
        <v>0</v>
      </c>
    </row>
    <row r="50" spans="1:14" s="48" customFormat="1" ht="14" hidden="1" x14ac:dyDescent="0.3">
      <c r="A50" s="1033"/>
      <c r="B50" s="1033"/>
      <c r="C50" s="973">
        <v>0</v>
      </c>
      <c r="D50" s="973">
        <v>0</v>
      </c>
      <c r="E50" s="975">
        <f t="shared" si="11"/>
        <v>0</v>
      </c>
      <c r="F50" s="973">
        <v>0</v>
      </c>
      <c r="G50" s="973">
        <v>0</v>
      </c>
      <c r="H50" s="973">
        <f t="shared" si="6"/>
        <v>0</v>
      </c>
      <c r="I50" s="973">
        <v>0</v>
      </c>
      <c r="J50" s="973">
        <v>0</v>
      </c>
      <c r="K50" s="973">
        <f t="shared" si="7"/>
        <v>0</v>
      </c>
      <c r="L50" s="973">
        <f t="shared" si="8"/>
        <v>0</v>
      </c>
      <c r="M50" s="973">
        <f t="shared" si="9"/>
        <v>0</v>
      </c>
      <c r="N50" s="983">
        <f t="shared" si="10"/>
        <v>0</v>
      </c>
    </row>
    <row r="51" spans="1:14" s="48" customFormat="1" ht="14" hidden="1" x14ac:dyDescent="0.3">
      <c r="A51" s="1033"/>
      <c r="B51" s="1033"/>
      <c r="C51" s="973">
        <v>0</v>
      </c>
      <c r="D51" s="973">
        <v>0</v>
      </c>
      <c r="E51" s="975">
        <f t="shared" si="11"/>
        <v>0</v>
      </c>
      <c r="F51" s="973">
        <v>0</v>
      </c>
      <c r="G51" s="973">
        <v>0</v>
      </c>
      <c r="H51" s="973">
        <f t="shared" si="6"/>
        <v>0</v>
      </c>
      <c r="I51" s="973">
        <v>0</v>
      </c>
      <c r="J51" s="973">
        <v>0</v>
      </c>
      <c r="K51" s="973">
        <f t="shared" si="7"/>
        <v>0</v>
      </c>
      <c r="L51" s="973">
        <f t="shared" si="8"/>
        <v>0</v>
      </c>
      <c r="M51" s="973">
        <f t="shared" si="9"/>
        <v>0</v>
      </c>
      <c r="N51" s="983">
        <f t="shared" si="10"/>
        <v>0</v>
      </c>
    </row>
    <row r="52" spans="1:14" s="48" customFormat="1" ht="14" hidden="1" x14ac:dyDescent="0.3">
      <c r="A52" s="1033"/>
      <c r="B52" s="1033"/>
      <c r="C52" s="973">
        <v>0</v>
      </c>
      <c r="D52" s="973">
        <v>0</v>
      </c>
      <c r="E52" s="975">
        <f t="shared" si="11"/>
        <v>0</v>
      </c>
      <c r="F52" s="973">
        <v>0</v>
      </c>
      <c r="G52" s="973">
        <v>0</v>
      </c>
      <c r="H52" s="973">
        <f t="shared" si="6"/>
        <v>0</v>
      </c>
      <c r="I52" s="973">
        <v>0</v>
      </c>
      <c r="J52" s="973">
        <v>0</v>
      </c>
      <c r="K52" s="973">
        <f t="shared" si="7"/>
        <v>0</v>
      </c>
      <c r="L52" s="973">
        <f t="shared" si="8"/>
        <v>0</v>
      </c>
      <c r="M52" s="973">
        <f t="shared" si="9"/>
        <v>0</v>
      </c>
      <c r="N52" s="983">
        <f t="shared" si="10"/>
        <v>0</v>
      </c>
    </row>
    <row r="53" spans="1:14" s="48" customFormat="1" ht="14" hidden="1" x14ac:dyDescent="0.3">
      <c r="A53" s="1033"/>
      <c r="B53" s="1033"/>
      <c r="C53" s="973">
        <v>0</v>
      </c>
      <c r="D53" s="973">
        <v>0</v>
      </c>
      <c r="E53" s="975">
        <f t="shared" si="11"/>
        <v>0</v>
      </c>
      <c r="F53" s="973">
        <v>0</v>
      </c>
      <c r="G53" s="973">
        <v>0</v>
      </c>
      <c r="H53" s="973">
        <f t="shared" si="6"/>
        <v>0</v>
      </c>
      <c r="I53" s="973">
        <v>0</v>
      </c>
      <c r="J53" s="973">
        <v>0</v>
      </c>
      <c r="K53" s="973">
        <f t="shared" si="7"/>
        <v>0</v>
      </c>
      <c r="L53" s="973">
        <f t="shared" si="8"/>
        <v>0</v>
      </c>
      <c r="M53" s="973">
        <f t="shared" si="9"/>
        <v>0</v>
      </c>
      <c r="N53" s="983">
        <f t="shared" si="10"/>
        <v>0</v>
      </c>
    </row>
    <row r="54" spans="1:14" s="48" customFormat="1" ht="14" x14ac:dyDescent="0.3">
      <c r="A54" s="1272" t="s">
        <v>72</v>
      </c>
      <c r="B54" s="1273"/>
      <c r="C54" s="975">
        <f t="shared" ref="C54:N54" si="12">SUM(C43:C53)</f>
        <v>3</v>
      </c>
      <c r="D54" s="975">
        <f t="shared" si="12"/>
        <v>7</v>
      </c>
      <c r="E54" s="975">
        <f t="shared" si="12"/>
        <v>10</v>
      </c>
      <c r="F54" s="975">
        <f t="shared" si="12"/>
        <v>0</v>
      </c>
      <c r="G54" s="975">
        <f t="shared" si="12"/>
        <v>0</v>
      </c>
      <c r="H54" s="975">
        <f t="shared" si="12"/>
        <v>0</v>
      </c>
      <c r="I54" s="975">
        <f t="shared" si="12"/>
        <v>0</v>
      </c>
      <c r="J54" s="975">
        <f t="shared" si="12"/>
        <v>0</v>
      </c>
      <c r="K54" s="975">
        <f t="shared" si="12"/>
        <v>0</v>
      </c>
      <c r="L54" s="975">
        <f t="shared" si="12"/>
        <v>3</v>
      </c>
      <c r="M54" s="975">
        <f t="shared" si="12"/>
        <v>7</v>
      </c>
      <c r="N54" s="982">
        <f t="shared" si="12"/>
        <v>10</v>
      </c>
    </row>
    <row r="55" spans="1:14" s="48" customFormat="1" ht="16.5" customHeight="1" x14ac:dyDescent="0.3"/>
    <row r="56" spans="1:14" s="48" customFormat="1" ht="16.5" customHeight="1" x14ac:dyDescent="0.3"/>
    <row r="57" spans="1:14" s="48" customFormat="1" ht="15" customHeight="1" x14ac:dyDescent="0.3">
      <c r="A57" s="981" t="s">
        <v>1154</v>
      </c>
      <c r="B57" s="1026"/>
      <c r="C57" s="978"/>
      <c r="D57" s="978"/>
      <c r="E57" s="978"/>
      <c r="F57" s="978"/>
      <c r="G57" s="978"/>
      <c r="H57" s="978"/>
    </row>
    <row r="58" spans="1:14" s="48" customFormat="1" ht="13.5" customHeight="1" x14ac:dyDescent="0.3">
      <c r="A58" s="980"/>
      <c r="C58" s="979"/>
      <c r="D58" s="979"/>
      <c r="E58" s="979"/>
      <c r="F58" s="979"/>
      <c r="G58" s="979"/>
      <c r="H58" s="978"/>
    </row>
    <row r="59" spans="1:14" s="815" customFormat="1" ht="57.5" x14ac:dyDescent="0.25">
      <c r="A59" s="1034" t="s">
        <v>1153</v>
      </c>
      <c r="B59" s="1035" t="s">
        <v>1152</v>
      </c>
      <c r="C59" s="976" t="s">
        <v>1151</v>
      </c>
      <c r="D59" s="976" t="s">
        <v>1150</v>
      </c>
      <c r="E59" s="976" t="s">
        <v>1149</v>
      </c>
      <c r="F59" s="976" t="s">
        <v>1148</v>
      </c>
      <c r="G59" s="976" t="s">
        <v>1147</v>
      </c>
      <c r="H59" s="976" t="s">
        <v>1146</v>
      </c>
      <c r="I59" s="976" t="s">
        <v>1145</v>
      </c>
      <c r="J59" s="976" t="s">
        <v>1144</v>
      </c>
      <c r="K59" s="1275" t="s">
        <v>1143</v>
      </c>
      <c r="L59" s="1276"/>
    </row>
    <row r="60" spans="1:14" s="815" customFormat="1" ht="11.5" x14ac:dyDescent="0.25">
      <c r="A60" s="1036" t="s">
        <v>1140</v>
      </c>
      <c r="B60" s="1023" t="s">
        <v>1142</v>
      </c>
      <c r="C60" s="1025">
        <v>2</v>
      </c>
      <c r="D60" s="1024">
        <v>0</v>
      </c>
      <c r="E60" s="1024">
        <v>0</v>
      </c>
      <c r="F60" s="1024">
        <v>0</v>
      </c>
      <c r="G60" s="1024">
        <v>0</v>
      </c>
      <c r="H60" s="1024">
        <v>0</v>
      </c>
      <c r="I60" s="1024">
        <v>0</v>
      </c>
      <c r="J60" s="1024">
        <v>0</v>
      </c>
      <c r="K60" s="1277"/>
      <c r="L60" s="1277"/>
    </row>
    <row r="61" spans="1:14" s="815" customFormat="1" ht="11.5" x14ac:dyDescent="0.25">
      <c r="A61" s="1037" t="s">
        <v>1140</v>
      </c>
      <c r="B61" s="1023" t="s">
        <v>985</v>
      </c>
      <c r="C61" s="1025">
        <v>1</v>
      </c>
      <c r="D61" s="1024">
        <v>0</v>
      </c>
      <c r="E61" s="1024">
        <v>0</v>
      </c>
      <c r="F61" s="1024">
        <v>0</v>
      </c>
      <c r="G61" s="1024">
        <v>0</v>
      </c>
      <c r="H61" s="1025">
        <v>0</v>
      </c>
      <c r="I61" s="1024">
        <v>0</v>
      </c>
      <c r="J61" s="1024">
        <v>0</v>
      </c>
      <c r="K61" s="1277"/>
      <c r="L61" s="1277"/>
    </row>
    <row r="62" spans="1:14" s="815" customFormat="1" ht="11.5" x14ac:dyDescent="0.25">
      <c r="A62" s="1037" t="s">
        <v>1140</v>
      </c>
      <c r="B62" s="1023" t="s">
        <v>1141</v>
      </c>
      <c r="C62" s="1025">
        <v>2</v>
      </c>
      <c r="D62" s="1024">
        <v>0</v>
      </c>
      <c r="E62" s="1024">
        <v>1</v>
      </c>
      <c r="F62" s="1024">
        <v>0</v>
      </c>
      <c r="G62" s="1024">
        <v>0</v>
      </c>
      <c r="H62" s="1024">
        <v>0</v>
      </c>
      <c r="I62" s="1024">
        <v>0</v>
      </c>
      <c r="J62" s="1024">
        <v>0</v>
      </c>
      <c r="K62" s="1277"/>
      <c r="L62" s="1277"/>
    </row>
    <row r="63" spans="1:14" s="815" customFormat="1" ht="11.5" x14ac:dyDescent="0.25">
      <c r="A63" s="1037" t="s">
        <v>1140</v>
      </c>
      <c r="B63" s="1023" t="s">
        <v>1139</v>
      </c>
      <c r="C63" s="1025">
        <v>1</v>
      </c>
      <c r="D63" s="1024">
        <v>0</v>
      </c>
      <c r="E63" s="1024">
        <v>0</v>
      </c>
      <c r="F63" s="1024">
        <v>0</v>
      </c>
      <c r="G63" s="1024">
        <v>0</v>
      </c>
      <c r="H63" s="1024">
        <v>0</v>
      </c>
      <c r="I63" s="1024">
        <v>0</v>
      </c>
      <c r="J63" s="1024">
        <v>0</v>
      </c>
      <c r="K63" s="1277"/>
      <c r="L63" s="1277"/>
    </row>
    <row r="64" spans="1:14" s="815" customFormat="1" ht="11.5" x14ac:dyDescent="0.25">
      <c r="A64" s="1038"/>
    </row>
    <row r="65" spans="1:1" s="48" customFormat="1" ht="14" x14ac:dyDescent="0.3"/>
    <row r="67" spans="1:1" x14ac:dyDescent="0.35">
      <c r="A67" s="206" t="s">
        <v>1138</v>
      </c>
    </row>
  </sheetData>
  <sheetProtection insertRows="0" selectLockedCells="1"/>
  <mergeCells count="30">
    <mergeCell ref="K28:L28"/>
    <mergeCell ref="K29:L29"/>
    <mergeCell ref="B7:B8"/>
    <mergeCell ref="C7:E7"/>
    <mergeCell ref="F7:H7"/>
    <mergeCell ref="I7:K7"/>
    <mergeCell ref="L7:N7"/>
    <mergeCell ref="K30:L30"/>
    <mergeCell ref="K31:L31"/>
    <mergeCell ref="K32:L32"/>
    <mergeCell ref="K33:L33"/>
    <mergeCell ref="K34:L34"/>
    <mergeCell ref="A7:A8"/>
    <mergeCell ref="A20:B20"/>
    <mergeCell ref="K25:L25"/>
    <mergeCell ref="K26:L26"/>
    <mergeCell ref="K27:L27"/>
    <mergeCell ref="K60:L60"/>
    <mergeCell ref="K61:L61"/>
    <mergeCell ref="K62:L62"/>
    <mergeCell ref="K63:L63"/>
    <mergeCell ref="K35:L35"/>
    <mergeCell ref="I41:K41"/>
    <mergeCell ref="A41:A42"/>
    <mergeCell ref="A54:B54"/>
    <mergeCell ref="L41:N41"/>
    <mergeCell ref="K59:L59"/>
    <mergeCell ref="B41:B42"/>
    <mergeCell ref="C41:E41"/>
    <mergeCell ref="F41:H41"/>
  </mergeCells>
  <dataValidations count="1">
    <dataValidation type="whole" allowBlank="1" showInputMessage="1" showErrorMessage="1" prompt="Saisir un nombre entier" sqref="C26:J35 C9:N19 C44:N54 C60:J63" xr:uid="{00000000-0002-0000-2200-000000000000}">
      <formula1>0</formula1>
      <formula2>10</formula2>
    </dataValidation>
  </dataValidations>
  <hyperlinks>
    <hyperlink ref="A2" location="Sommaire!A1" display="Retour au sommaire" xr:uid="{00000000-0004-0000-2200-000000000000}"/>
    <hyperlink ref="C2" location="'Sources et champs'!A1" display="Source et champs" xr:uid="{00000000-0004-0000-2200-000001000000}"/>
  </hyperlinks>
  <pageMargins left="0.31496062992125984" right="0.31496062992125984" top="0.55118110236220474" bottom="0.35433070866141736" header="0.31496062992125984" footer="0.31496062992125984"/>
  <pageSetup paperSize="8" scale="8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dimension ref="A1:AB46"/>
  <sheetViews>
    <sheetView showGridLines="0" showZeros="0" workbookViewId="0">
      <selection activeCell="A29" sqref="A29"/>
    </sheetView>
  </sheetViews>
  <sheetFormatPr baseColWidth="10" defaultRowHeight="14.5" x14ac:dyDescent="0.35"/>
  <cols>
    <col min="1" max="1" width="12.81640625" customWidth="1"/>
    <col min="2" max="2" width="22.453125" customWidth="1"/>
    <col min="3" max="3" width="12.453125" customWidth="1"/>
    <col min="4" max="5" width="9.26953125" customWidth="1"/>
    <col min="6" max="6" width="10" customWidth="1"/>
    <col min="7" max="11" width="3.453125" customWidth="1"/>
    <col min="12" max="13" width="4.7265625" customWidth="1"/>
    <col min="14" max="14" width="8.26953125" customWidth="1"/>
    <col min="15" max="15" width="9.26953125" customWidth="1"/>
    <col min="16" max="16" width="8.7265625" customWidth="1"/>
    <col min="17" max="17" width="7.54296875" customWidth="1"/>
    <col min="18" max="18" width="7.453125" customWidth="1"/>
    <col min="19" max="19" width="2.7265625" customWidth="1"/>
    <col min="20" max="20" width="2.81640625" customWidth="1"/>
    <col min="21" max="21" width="3.54296875" customWidth="1"/>
    <col min="22" max="22" width="3.7265625" customWidth="1"/>
    <col min="23" max="23" width="3" customWidth="1"/>
    <col min="24" max="24" width="7.26953125" customWidth="1"/>
    <col min="25" max="25" width="9" customWidth="1"/>
    <col min="26" max="26" width="10.7265625" customWidth="1"/>
    <col min="27" max="27" width="8.1796875" customWidth="1"/>
    <col min="28" max="28" width="9.54296875" customWidth="1"/>
  </cols>
  <sheetData>
    <row r="1" spans="1:28" ht="20" x14ac:dyDescent="0.4">
      <c r="A1" s="290" t="s">
        <v>1186</v>
      </c>
    </row>
    <row r="2" spans="1:28" ht="11.25" customHeight="1" x14ac:dyDescent="0.35">
      <c r="A2" s="3" t="s">
        <v>11</v>
      </c>
      <c r="C2" s="3" t="s">
        <v>1268</v>
      </c>
    </row>
    <row r="3" spans="1:28" ht="15.5" x14ac:dyDescent="0.35">
      <c r="A3" s="1000" t="s">
        <v>1265</v>
      </c>
      <c r="B3" s="63"/>
      <c r="C3" s="63"/>
      <c r="D3" s="63"/>
      <c r="E3" s="63"/>
      <c r="F3" s="63"/>
      <c r="G3" s="63"/>
      <c r="H3" s="63"/>
      <c r="I3" s="63"/>
      <c r="J3" s="63"/>
      <c r="K3" s="63"/>
      <c r="L3" s="63"/>
      <c r="M3" s="63"/>
      <c r="N3" s="63"/>
      <c r="O3" s="63"/>
      <c r="P3" s="63"/>
      <c r="Q3" s="63"/>
      <c r="R3" s="63"/>
      <c r="S3" s="63"/>
      <c r="T3" s="63"/>
      <c r="U3" s="63"/>
      <c r="V3" s="63"/>
      <c r="W3" s="63"/>
      <c r="X3" s="63"/>
      <c r="Y3" s="63"/>
      <c r="Z3" s="63"/>
      <c r="AA3" s="63"/>
      <c r="AB3" s="63"/>
    </row>
    <row r="4" spans="1:28" s="48" customFormat="1" ht="32.25" customHeight="1" x14ac:dyDescent="0.3">
      <c r="A4" s="1293" t="s">
        <v>1236</v>
      </c>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row>
    <row r="5" spans="1:28" s="48" customFormat="1" ht="14" x14ac:dyDescent="0.3">
      <c r="A5" s="1292" t="s">
        <v>1175</v>
      </c>
      <c r="B5" s="1292" t="s">
        <v>1152</v>
      </c>
      <c r="C5" s="1274" t="s">
        <v>1231</v>
      </c>
      <c r="D5" s="1274"/>
      <c r="E5" s="1274"/>
      <c r="F5" s="1274"/>
      <c r="G5" s="1292" t="s">
        <v>1230</v>
      </c>
      <c r="H5" s="1292"/>
      <c r="I5" s="1292"/>
      <c r="J5" s="1292"/>
      <c r="K5" s="1292"/>
      <c r="L5" s="1292"/>
      <c r="M5" s="1292"/>
      <c r="N5" s="1292" t="s">
        <v>1229</v>
      </c>
      <c r="O5" s="1292"/>
      <c r="P5" s="1292"/>
      <c r="Q5" s="1292"/>
      <c r="R5" s="1292"/>
      <c r="S5" s="1292" t="s">
        <v>1228</v>
      </c>
      <c r="T5" s="1292"/>
      <c r="U5" s="1292"/>
      <c r="V5" s="1292"/>
      <c r="W5" s="1292"/>
      <c r="X5" s="1292"/>
      <c r="Y5" s="1292" t="s">
        <v>1150</v>
      </c>
      <c r="Z5" s="1292"/>
      <c r="AA5" s="1292" t="s">
        <v>1227</v>
      </c>
      <c r="AB5" s="1292"/>
    </row>
    <row r="6" spans="1:28" s="48" customFormat="1" ht="14" x14ac:dyDescent="0.3">
      <c r="A6" s="1292"/>
      <c r="B6" s="1292"/>
      <c r="C6" s="999" t="s">
        <v>1226</v>
      </c>
      <c r="D6" s="999" t="s">
        <v>1225</v>
      </c>
      <c r="E6" s="999" t="s">
        <v>1224</v>
      </c>
      <c r="F6" s="999" t="s">
        <v>1223</v>
      </c>
      <c r="G6" s="999" t="s">
        <v>1222</v>
      </c>
      <c r="H6" s="999" t="s">
        <v>1221</v>
      </c>
      <c r="I6" s="999" t="s">
        <v>1220</v>
      </c>
      <c r="J6" s="999" t="s">
        <v>1219</v>
      </c>
      <c r="K6" s="999" t="s">
        <v>1218</v>
      </c>
      <c r="L6" s="999" t="s">
        <v>1217</v>
      </c>
      <c r="M6" s="999" t="s">
        <v>1216</v>
      </c>
      <c r="N6" s="999" t="s">
        <v>1215</v>
      </c>
      <c r="O6" s="999" t="s">
        <v>1214</v>
      </c>
      <c r="P6" s="999" t="s">
        <v>1213</v>
      </c>
      <c r="Q6" s="999" t="s">
        <v>1212</v>
      </c>
      <c r="R6" s="999" t="s">
        <v>1144</v>
      </c>
      <c r="S6" s="999" t="s">
        <v>1211</v>
      </c>
      <c r="T6" s="999" t="s">
        <v>1210</v>
      </c>
      <c r="U6" s="999" t="s">
        <v>1209</v>
      </c>
      <c r="V6" s="999" t="s">
        <v>1208</v>
      </c>
      <c r="W6" s="999" t="s">
        <v>1207</v>
      </c>
      <c r="X6" s="999" t="s">
        <v>1206</v>
      </c>
      <c r="Y6" s="999" t="s">
        <v>1205</v>
      </c>
      <c r="Z6" s="999" t="s">
        <v>1204</v>
      </c>
      <c r="AA6" s="999" t="s">
        <v>1205</v>
      </c>
      <c r="AB6" s="999" t="s">
        <v>1204</v>
      </c>
    </row>
    <row r="7" spans="1:28" s="273" customFormat="1" ht="14" x14ac:dyDescent="0.3">
      <c r="A7" s="994" t="s">
        <v>888</v>
      </c>
      <c r="B7" s="975" t="s">
        <v>1174</v>
      </c>
      <c r="C7" s="975">
        <v>0</v>
      </c>
      <c r="D7" s="975">
        <v>0</v>
      </c>
      <c r="E7" s="975">
        <v>3</v>
      </c>
      <c r="F7" s="975">
        <v>1</v>
      </c>
      <c r="G7" s="975">
        <v>4</v>
      </c>
      <c r="H7" s="975">
        <v>0</v>
      </c>
      <c r="I7" s="975">
        <v>0</v>
      </c>
      <c r="J7" s="975">
        <v>0</v>
      </c>
      <c r="K7" s="975">
        <v>0</v>
      </c>
      <c r="L7" s="975">
        <v>0</v>
      </c>
      <c r="M7" s="975">
        <v>0</v>
      </c>
      <c r="N7" s="975">
        <v>0</v>
      </c>
      <c r="O7" s="975">
        <v>0</v>
      </c>
      <c r="P7" s="975">
        <v>0</v>
      </c>
      <c r="Q7" s="975">
        <v>0</v>
      </c>
      <c r="R7" s="975">
        <v>4</v>
      </c>
      <c r="S7" s="975">
        <v>0</v>
      </c>
      <c r="T7" s="975">
        <v>4</v>
      </c>
      <c r="U7" s="975">
        <v>0</v>
      </c>
      <c r="V7" s="975">
        <v>0</v>
      </c>
      <c r="W7" s="975">
        <v>0</v>
      </c>
      <c r="X7" s="975">
        <v>0</v>
      </c>
      <c r="Y7" s="975">
        <v>0</v>
      </c>
      <c r="Z7" s="975">
        <v>4</v>
      </c>
      <c r="AA7" s="975">
        <v>0</v>
      </c>
      <c r="AB7" s="975">
        <v>4</v>
      </c>
    </row>
    <row r="8" spans="1:28" s="273" customFormat="1" ht="14" x14ac:dyDescent="0.3">
      <c r="A8" s="994" t="s">
        <v>888</v>
      </c>
      <c r="B8" s="975" t="s">
        <v>971</v>
      </c>
      <c r="C8" s="973">
        <v>0</v>
      </c>
      <c r="D8" s="973">
        <v>0</v>
      </c>
      <c r="E8" s="975">
        <v>3</v>
      </c>
      <c r="F8" s="973">
        <v>0</v>
      </c>
      <c r="G8" s="975">
        <v>3</v>
      </c>
      <c r="H8" s="973">
        <v>0</v>
      </c>
      <c r="I8" s="973">
        <v>0</v>
      </c>
      <c r="J8" s="973">
        <v>0</v>
      </c>
      <c r="K8" s="973">
        <v>0</v>
      </c>
      <c r="L8" s="973">
        <v>0</v>
      </c>
      <c r="M8" s="973">
        <v>0</v>
      </c>
      <c r="N8" s="973">
        <v>0</v>
      </c>
      <c r="O8" s="973">
        <v>0</v>
      </c>
      <c r="P8" s="973">
        <v>0</v>
      </c>
      <c r="Q8" s="973">
        <v>0</v>
      </c>
      <c r="R8" s="975">
        <v>3</v>
      </c>
      <c r="S8" s="975">
        <v>1</v>
      </c>
      <c r="T8" s="973">
        <v>0</v>
      </c>
      <c r="U8" s="975">
        <v>2</v>
      </c>
      <c r="V8" s="973">
        <v>0</v>
      </c>
      <c r="W8" s="973">
        <v>0</v>
      </c>
      <c r="X8" s="973">
        <v>0</v>
      </c>
      <c r="Y8" s="975">
        <v>1</v>
      </c>
      <c r="Z8" s="975">
        <v>2</v>
      </c>
      <c r="AA8" s="973">
        <v>0</v>
      </c>
      <c r="AB8" s="975">
        <v>3</v>
      </c>
    </row>
    <row r="9" spans="1:28" s="273" customFormat="1" ht="14" x14ac:dyDescent="0.3">
      <c r="A9" s="994" t="s">
        <v>1235</v>
      </c>
      <c r="B9" s="1005" t="s">
        <v>1234</v>
      </c>
      <c r="C9" s="973">
        <v>0</v>
      </c>
      <c r="D9" s="975">
        <v>1</v>
      </c>
      <c r="E9" s="975">
        <v>3</v>
      </c>
      <c r="F9" s="973">
        <v>0</v>
      </c>
      <c r="G9" s="975">
        <v>4</v>
      </c>
      <c r="H9" s="973">
        <v>0</v>
      </c>
      <c r="I9" s="973">
        <v>0</v>
      </c>
      <c r="J9" s="973">
        <v>0</v>
      </c>
      <c r="K9" s="973">
        <v>0</v>
      </c>
      <c r="L9" s="973">
        <v>0</v>
      </c>
      <c r="M9" s="973">
        <v>0</v>
      </c>
      <c r="N9" s="973">
        <v>0</v>
      </c>
      <c r="O9" s="973">
        <v>0</v>
      </c>
      <c r="P9" s="973">
        <v>0</v>
      </c>
      <c r="Q9" s="973">
        <v>1</v>
      </c>
      <c r="R9" s="975">
        <v>3</v>
      </c>
      <c r="S9" s="973">
        <v>0</v>
      </c>
      <c r="T9" s="975">
        <v>4</v>
      </c>
      <c r="U9" s="973">
        <v>0</v>
      </c>
      <c r="V9" s="973">
        <v>0</v>
      </c>
      <c r="W9" s="973">
        <v>0</v>
      </c>
      <c r="X9" s="973">
        <v>0</v>
      </c>
      <c r="Y9" s="975">
        <v>1</v>
      </c>
      <c r="Z9" s="975">
        <v>3</v>
      </c>
      <c r="AA9" s="973">
        <v>0</v>
      </c>
      <c r="AB9" s="975">
        <v>4</v>
      </c>
    </row>
    <row r="10" spans="1:28" s="96" customFormat="1" x14ac:dyDescent="0.3">
      <c r="A10" s="994" t="s">
        <v>888</v>
      </c>
      <c r="B10" s="1004" t="s">
        <v>872</v>
      </c>
      <c r="C10" s="973">
        <v>0</v>
      </c>
      <c r="D10" s="973">
        <v>0</v>
      </c>
      <c r="E10" s="975">
        <v>2</v>
      </c>
      <c r="F10" s="973">
        <v>0</v>
      </c>
      <c r="G10" s="975">
        <v>2</v>
      </c>
      <c r="H10" s="973">
        <v>0</v>
      </c>
      <c r="I10" s="973">
        <v>0</v>
      </c>
      <c r="J10" s="973">
        <v>0</v>
      </c>
      <c r="K10" s="973">
        <v>0</v>
      </c>
      <c r="L10" s="973">
        <v>0</v>
      </c>
      <c r="M10" s="973">
        <v>0</v>
      </c>
      <c r="N10" s="973">
        <v>1</v>
      </c>
      <c r="O10" s="975">
        <v>0</v>
      </c>
      <c r="P10" s="973">
        <v>0</v>
      </c>
      <c r="Q10" s="973">
        <v>0</v>
      </c>
      <c r="R10" s="973">
        <v>1</v>
      </c>
      <c r="S10" s="973">
        <v>0</v>
      </c>
      <c r="T10" s="975">
        <v>2</v>
      </c>
      <c r="U10" s="973">
        <v>0</v>
      </c>
      <c r="V10" s="973">
        <v>0</v>
      </c>
      <c r="W10" s="973">
        <v>0</v>
      </c>
      <c r="X10" s="973">
        <v>0</v>
      </c>
      <c r="Y10" s="973">
        <v>0</v>
      </c>
      <c r="Z10" s="975">
        <v>2</v>
      </c>
      <c r="AA10" s="973">
        <v>0</v>
      </c>
      <c r="AB10" s="973">
        <v>2</v>
      </c>
    </row>
    <row r="11" spans="1:28" s="96" customFormat="1" x14ac:dyDescent="0.3">
      <c r="A11" s="1003" t="s">
        <v>1233</v>
      </c>
      <c r="B11" s="986"/>
      <c r="C11" s="974">
        <v>0</v>
      </c>
      <c r="D11" s="986">
        <v>0</v>
      </c>
      <c r="E11" s="974">
        <v>0</v>
      </c>
      <c r="F11" s="974">
        <v>0</v>
      </c>
      <c r="G11" s="986">
        <v>0</v>
      </c>
      <c r="H11" s="974">
        <v>0</v>
      </c>
      <c r="I11" s="974">
        <v>0</v>
      </c>
      <c r="J11" s="974">
        <v>0</v>
      </c>
      <c r="K11" s="974">
        <v>0</v>
      </c>
      <c r="L11" s="974">
        <v>0</v>
      </c>
      <c r="M11" s="974">
        <v>0</v>
      </c>
      <c r="N11" s="974">
        <v>0</v>
      </c>
      <c r="O11" s="974">
        <v>0</v>
      </c>
      <c r="P11" s="974">
        <v>0</v>
      </c>
      <c r="Q11" s="974">
        <v>0</v>
      </c>
      <c r="R11" s="974">
        <v>0</v>
      </c>
      <c r="S11" s="986">
        <v>0</v>
      </c>
      <c r="T11" s="1002">
        <v>0</v>
      </c>
      <c r="U11" s="974">
        <v>0</v>
      </c>
      <c r="V11" s="974">
        <v>0</v>
      </c>
      <c r="W11" s="974">
        <v>0</v>
      </c>
      <c r="X11" s="974">
        <v>0</v>
      </c>
      <c r="Y11" s="974">
        <v>0</v>
      </c>
      <c r="Z11" s="986">
        <v>0</v>
      </c>
      <c r="AA11" s="974">
        <v>0</v>
      </c>
      <c r="AB11" s="986">
        <v>0</v>
      </c>
    </row>
    <row r="12" spans="1:28" s="1045" customFormat="1" x14ac:dyDescent="0.3">
      <c r="A12" s="1288" t="s">
        <v>72</v>
      </c>
      <c r="B12" s="1289"/>
      <c r="C12" s="1044">
        <f t="shared" ref="C12:AB12" si="0">SUM(C7:C11)</f>
        <v>0</v>
      </c>
      <c r="D12" s="1044">
        <f t="shared" si="0"/>
        <v>1</v>
      </c>
      <c r="E12" s="1044">
        <f t="shared" si="0"/>
        <v>11</v>
      </c>
      <c r="F12" s="1044">
        <f t="shared" si="0"/>
        <v>1</v>
      </c>
      <c r="G12" s="1044">
        <f t="shared" si="0"/>
        <v>13</v>
      </c>
      <c r="H12" s="1044">
        <f t="shared" si="0"/>
        <v>0</v>
      </c>
      <c r="I12" s="1044">
        <f t="shared" si="0"/>
        <v>0</v>
      </c>
      <c r="J12" s="1044">
        <f t="shared" si="0"/>
        <v>0</v>
      </c>
      <c r="K12" s="1044">
        <f t="shared" si="0"/>
        <v>0</v>
      </c>
      <c r="L12" s="1044">
        <f t="shared" si="0"/>
        <v>0</v>
      </c>
      <c r="M12" s="1044">
        <f t="shared" si="0"/>
        <v>0</v>
      </c>
      <c r="N12" s="1044">
        <f t="shared" si="0"/>
        <v>1</v>
      </c>
      <c r="O12" s="1044">
        <f t="shared" si="0"/>
        <v>0</v>
      </c>
      <c r="P12" s="1044">
        <f t="shared" si="0"/>
        <v>0</v>
      </c>
      <c r="Q12" s="1044">
        <f t="shared" si="0"/>
        <v>1</v>
      </c>
      <c r="R12" s="1044">
        <f t="shared" si="0"/>
        <v>11</v>
      </c>
      <c r="S12" s="1044">
        <f t="shared" si="0"/>
        <v>1</v>
      </c>
      <c r="T12" s="1044">
        <f t="shared" si="0"/>
        <v>10</v>
      </c>
      <c r="U12" s="1044">
        <f t="shared" si="0"/>
        <v>2</v>
      </c>
      <c r="V12" s="1044">
        <f t="shared" si="0"/>
        <v>0</v>
      </c>
      <c r="W12" s="1044">
        <f t="shared" si="0"/>
        <v>0</v>
      </c>
      <c r="X12" s="1044">
        <f t="shared" si="0"/>
        <v>0</v>
      </c>
      <c r="Y12" s="1044">
        <f t="shared" si="0"/>
        <v>2</v>
      </c>
      <c r="Z12" s="1044">
        <f t="shared" si="0"/>
        <v>11</v>
      </c>
      <c r="AA12" s="1044">
        <f t="shared" si="0"/>
        <v>0</v>
      </c>
      <c r="AB12" s="1044">
        <f t="shared" si="0"/>
        <v>13</v>
      </c>
    </row>
    <row r="13" spans="1:28" ht="18" customHeight="1" x14ac:dyDescent="0.35"/>
    <row r="16" spans="1:28" x14ac:dyDescent="0.35">
      <c r="A16" s="47" t="s">
        <v>1232</v>
      </c>
    </row>
    <row r="18" spans="1:28" x14ac:dyDescent="0.35">
      <c r="A18" s="1292" t="s">
        <v>1175</v>
      </c>
      <c r="B18" s="1292" t="s">
        <v>1166</v>
      </c>
      <c r="C18" s="1274" t="s">
        <v>1231</v>
      </c>
      <c r="D18" s="1274"/>
      <c r="E18" s="1274"/>
      <c r="F18" s="1274"/>
      <c r="G18" s="1292" t="s">
        <v>1230</v>
      </c>
      <c r="H18" s="1292"/>
      <c r="I18" s="1292"/>
      <c r="J18" s="1292"/>
      <c r="K18" s="1292"/>
      <c r="L18" s="1292"/>
      <c r="M18" s="1292"/>
      <c r="N18" s="1292" t="s">
        <v>1229</v>
      </c>
      <c r="O18" s="1292"/>
      <c r="P18" s="1292"/>
      <c r="Q18" s="1292"/>
      <c r="R18" s="1292"/>
      <c r="S18" s="1292" t="s">
        <v>1228</v>
      </c>
      <c r="T18" s="1292"/>
      <c r="U18" s="1292"/>
      <c r="V18" s="1292"/>
      <c r="W18" s="1292"/>
      <c r="X18" s="1292"/>
      <c r="Y18" s="1292" t="s">
        <v>1150</v>
      </c>
      <c r="Z18" s="1292"/>
      <c r="AA18" s="1292" t="s">
        <v>1227</v>
      </c>
      <c r="AB18" s="1292"/>
    </row>
    <row r="19" spans="1:28" x14ac:dyDescent="0.35">
      <c r="A19" s="1292"/>
      <c r="B19" s="1292"/>
      <c r="C19" s="999" t="s">
        <v>1226</v>
      </c>
      <c r="D19" s="999" t="s">
        <v>1225</v>
      </c>
      <c r="E19" s="999" t="s">
        <v>1224</v>
      </c>
      <c r="F19" s="999" t="s">
        <v>1223</v>
      </c>
      <c r="G19" s="999" t="s">
        <v>1222</v>
      </c>
      <c r="H19" s="999" t="s">
        <v>1221</v>
      </c>
      <c r="I19" s="999" t="s">
        <v>1220</v>
      </c>
      <c r="J19" s="999" t="s">
        <v>1219</v>
      </c>
      <c r="K19" s="999" t="s">
        <v>1218</v>
      </c>
      <c r="L19" s="999" t="s">
        <v>1217</v>
      </c>
      <c r="M19" s="999" t="s">
        <v>1216</v>
      </c>
      <c r="N19" s="999" t="s">
        <v>1215</v>
      </c>
      <c r="O19" s="999" t="s">
        <v>1214</v>
      </c>
      <c r="P19" s="999" t="s">
        <v>1213</v>
      </c>
      <c r="Q19" s="999" t="s">
        <v>1212</v>
      </c>
      <c r="R19" s="999" t="s">
        <v>1144</v>
      </c>
      <c r="S19" s="999" t="s">
        <v>1211</v>
      </c>
      <c r="T19" s="999" t="s">
        <v>1210</v>
      </c>
      <c r="U19" s="999" t="s">
        <v>1209</v>
      </c>
      <c r="V19" s="999" t="s">
        <v>1208</v>
      </c>
      <c r="W19" s="999" t="s">
        <v>1207</v>
      </c>
      <c r="X19" s="999" t="s">
        <v>1206</v>
      </c>
      <c r="Y19" s="999" t="s">
        <v>1205</v>
      </c>
      <c r="Z19" s="999" t="s">
        <v>1204</v>
      </c>
      <c r="AA19" s="999" t="s">
        <v>1205</v>
      </c>
      <c r="AB19" s="999" t="s">
        <v>1204</v>
      </c>
    </row>
    <row r="20" spans="1:28" x14ac:dyDescent="0.35">
      <c r="A20" s="1285" t="s">
        <v>1203</v>
      </c>
      <c r="B20" s="975" t="s">
        <v>1202</v>
      </c>
      <c r="C20" s="973">
        <v>0</v>
      </c>
      <c r="D20" s="975">
        <v>0</v>
      </c>
      <c r="E20" s="973">
        <v>1</v>
      </c>
      <c r="F20" s="973">
        <v>0</v>
      </c>
      <c r="G20" s="975">
        <v>1</v>
      </c>
      <c r="H20" s="973">
        <f>SUM(H9:H16)</f>
        <v>0</v>
      </c>
      <c r="I20" s="973">
        <v>0</v>
      </c>
      <c r="J20" s="973">
        <v>0</v>
      </c>
      <c r="K20" s="973">
        <v>0</v>
      </c>
      <c r="L20" s="973">
        <v>0</v>
      </c>
      <c r="M20" s="973">
        <v>0</v>
      </c>
      <c r="N20" s="973">
        <v>0</v>
      </c>
      <c r="O20" s="973">
        <v>0</v>
      </c>
      <c r="P20" s="975">
        <v>0</v>
      </c>
      <c r="Q20" s="973">
        <v>0</v>
      </c>
      <c r="R20" s="973">
        <v>1</v>
      </c>
      <c r="S20" s="973">
        <v>0</v>
      </c>
      <c r="T20" s="973">
        <v>0</v>
      </c>
      <c r="U20" s="973">
        <v>0</v>
      </c>
      <c r="V20" s="975">
        <v>1</v>
      </c>
      <c r="W20" s="973">
        <v>0</v>
      </c>
      <c r="X20" s="973">
        <v>0</v>
      </c>
      <c r="Y20" s="973">
        <v>0</v>
      </c>
      <c r="Z20" s="975">
        <v>1</v>
      </c>
      <c r="AA20" s="973">
        <v>0</v>
      </c>
      <c r="AB20" s="975">
        <v>1</v>
      </c>
    </row>
    <row r="21" spans="1:28" ht="18" customHeight="1" x14ac:dyDescent="0.35">
      <c r="A21" s="1286"/>
      <c r="B21" s="975" t="s">
        <v>1157</v>
      </c>
      <c r="C21" s="973">
        <v>0</v>
      </c>
      <c r="D21" s="975">
        <v>4</v>
      </c>
      <c r="E21" s="975">
        <v>1</v>
      </c>
      <c r="F21" s="974">
        <v>0</v>
      </c>
      <c r="G21" s="986">
        <v>5</v>
      </c>
      <c r="H21" s="973">
        <v>0</v>
      </c>
      <c r="I21" s="973">
        <v>0</v>
      </c>
      <c r="J21" s="973">
        <v>0</v>
      </c>
      <c r="K21" s="973">
        <v>0</v>
      </c>
      <c r="L21" s="973">
        <v>0</v>
      </c>
      <c r="M21" s="973">
        <v>0</v>
      </c>
      <c r="N21" s="973">
        <v>0</v>
      </c>
      <c r="O21" s="975">
        <v>1</v>
      </c>
      <c r="P21" s="973">
        <v>0</v>
      </c>
      <c r="Q21" s="973">
        <v>0</v>
      </c>
      <c r="R21" s="986">
        <v>4</v>
      </c>
      <c r="S21" s="973">
        <v>0</v>
      </c>
      <c r="T21" s="974">
        <v>0</v>
      </c>
      <c r="U21" s="986">
        <v>2</v>
      </c>
      <c r="V21" s="986">
        <v>2</v>
      </c>
      <c r="W21" s="986">
        <v>1</v>
      </c>
      <c r="X21" s="973">
        <v>0</v>
      </c>
      <c r="Y21" s="973">
        <v>0</v>
      </c>
      <c r="Z21" s="986">
        <v>5</v>
      </c>
      <c r="AA21" s="986">
        <v>1</v>
      </c>
      <c r="AB21" s="986">
        <v>4</v>
      </c>
    </row>
    <row r="22" spans="1:28" x14ac:dyDescent="0.35">
      <c r="A22" s="1286"/>
      <c r="B22" s="975" t="s">
        <v>1156</v>
      </c>
      <c r="C22" s="973">
        <v>0</v>
      </c>
      <c r="D22" s="986">
        <v>1</v>
      </c>
      <c r="E22" s="973">
        <v>0</v>
      </c>
      <c r="F22" s="974">
        <v>0</v>
      </c>
      <c r="G22" s="986">
        <v>1</v>
      </c>
      <c r="H22" s="973">
        <v>0</v>
      </c>
      <c r="I22" s="974">
        <v>0</v>
      </c>
      <c r="J22" s="973">
        <v>0</v>
      </c>
      <c r="K22" s="973">
        <v>0</v>
      </c>
      <c r="L22" s="973">
        <v>0</v>
      </c>
      <c r="M22" s="973">
        <v>0</v>
      </c>
      <c r="N22" s="973">
        <v>0</v>
      </c>
      <c r="O22" s="973">
        <v>0</v>
      </c>
      <c r="P22" s="973">
        <v>0</v>
      </c>
      <c r="Q22" s="973">
        <v>0</v>
      </c>
      <c r="R22" s="986">
        <v>1</v>
      </c>
      <c r="S22" s="973">
        <v>0</v>
      </c>
      <c r="T22" s="974">
        <v>0</v>
      </c>
      <c r="U22" s="986">
        <v>1</v>
      </c>
      <c r="V22" s="974">
        <v>0</v>
      </c>
      <c r="W22" s="974">
        <v>0</v>
      </c>
      <c r="X22" s="973">
        <v>0</v>
      </c>
      <c r="Y22" s="973">
        <v>0</v>
      </c>
      <c r="Z22" s="986">
        <v>1</v>
      </c>
      <c r="AA22" s="974">
        <v>0</v>
      </c>
      <c r="AB22" s="986">
        <v>1</v>
      </c>
    </row>
    <row r="23" spans="1:28" x14ac:dyDescent="0.35">
      <c r="A23" s="1286"/>
      <c r="B23" s="975" t="s">
        <v>792</v>
      </c>
      <c r="C23" s="973">
        <v>0</v>
      </c>
      <c r="D23" s="974">
        <v>0</v>
      </c>
      <c r="E23" s="975">
        <v>2</v>
      </c>
      <c r="F23" s="973">
        <v>0</v>
      </c>
      <c r="G23" s="986">
        <v>2</v>
      </c>
      <c r="H23" s="973">
        <v>0</v>
      </c>
      <c r="I23" s="973">
        <v>0</v>
      </c>
      <c r="J23" s="973">
        <v>0</v>
      </c>
      <c r="K23" s="973">
        <v>0</v>
      </c>
      <c r="L23" s="973">
        <v>0</v>
      </c>
      <c r="M23" s="973">
        <v>0</v>
      </c>
      <c r="N23" s="973">
        <v>0</v>
      </c>
      <c r="O23" s="973">
        <v>0</v>
      </c>
      <c r="P23" s="973">
        <v>0</v>
      </c>
      <c r="Q23" s="973">
        <v>0</v>
      </c>
      <c r="R23" s="986">
        <v>2</v>
      </c>
      <c r="S23" s="973">
        <v>0</v>
      </c>
      <c r="T23" s="986">
        <v>2</v>
      </c>
      <c r="U23" s="974">
        <v>0</v>
      </c>
      <c r="V23" s="974">
        <v>0</v>
      </c>
      <c r="W23" s="974">
        <v>0</v>
      </c>
      <c r="X23" s="973">
        <v>0</v>
      </c>
      <c r="Y23" s="973">
        <v>0</v>
      </c>
      <c r="Z23" s="986">
        <v>2</v>
      </c>
      <c r="AA23" s="974">
        <v>0</v>
      </c>
      <c r="AB23" s="986">
        <v>2</v>
      </c>
    </row>
    <row r="24" spans="1:28" x14ac:dyDescent="0.35">
      <c r="A24" s="1287"/>
      <c r="B24" s="975" t="s">
        <v>1201</v>
      </c>
      <c r="C24" s="973">
        <v>0</v>
      </c>
      <c r="D24" s="975">
        <v>1</v>
      </c>
      <c r="E24" s="973">
        <v>0</v>
      </c>
      <c r="F24" s="973">
        <v>0</v>
      </c>
      <c r="G24" s="975">
        <v>1</v>
      </c>
      <c r="H24" s="973">
        <v>0</v>
      </c>
      <c r="I24" s="973">
        <v>0</v>
      </c>
      <c r="J24" s="973">
        <v>0</v>
      </c>
      <c r="K24" s="973">
        <v>0</v>
      </c>
      <c r="L24" s="973">
        <v>0</v>
      </c>
      <c r="M24" s="973">
        <v>0</v>
      </c>
      <c r="N24" s="973">
        <v>0</v>
      </c>
      <c r="O24" s="973">
        <v>0</v>
      </c>
      <c r="P24" s="973">
        <v>0</v>
      </c>
      <c r="Q24" s="973">
        <v>0</v>
      </c>
      <c r="R24" s="975">
        <v>1</v>
      </c>
      <c r="S24" s="973">
        <v>0</v>
      </c>
      <c r="T24" s="973">
        <v>1</v>
      </c>
      <c r="U24" s="973">
        <v>0</v>
      </c>
      <c r="V24" s="973">
        <v>0</v>
      </c>
      <c r="W24" s="973">
        <v>0</v>
      </c>
      <c r="X24" s="973">
        <v>0</v>
      </c>
      <c r="Y24" s="973">
        <v>0</v>
      </c>
      <c r="Z24" s="975">
        <v>1</v>
      </c>
      <c r="AA24" s="973">
        <v>0</v>
      </c>
      <c r="AB24" s="975">
        <v>1</v>
      </c>
    </row>
    <row r="25" spans="1:28" x14ac:dyDescent="0.35">
      <c r="A25" s="1290" t="s">
        <v>72</v>
      </c>
      <c r="B25" s="1291"/>
      <c r="C25" s="1001">
        <f t="shared" ref="C25:AB25" si="1">SUM(C20:C24)</f>
        <v>0</v>
      </c>
      <c r="D25" s="1001">
        <f t="shared" si="1"/>
        <v>6</v>
      </c>
      <c r="E25" s="1001">
        <f t="shared" si="1"/>
        <v>4</v>
      </c>
      <c r="F25" s="1001">
        <f t="shared" si="1"/>
        <v>0</v>
      </c>
      <c r="G25" s="1001">
        <f t="shared" si="1"/>
        <v>10</v>
      </c>
      <c r="H25" s="1001">
        <f t="shared" si="1"/>
        <v>0</v>
      </c>
      <c r="I25" s="1001">
        <f t="shared" si="1"/>
        <v>0</v>
      </c>
      <c r="J25" s="1001">
        <f t="shared" si="1"/>
        <v>0</v>
      </c>
      <c r="K25" s="1001">
        <f t="shared" si="1"/>
        <v>0</v>
      </c>
      <c r="L25" s="1001">
        <f t="shared" si="1"/>
        <v>0</v>
      </c>
      <c r="M25" s="1001">
        <f t="shared" si="1"/>
        <v>0</v>
      </c>
      <c r="N25" s="1001">
        <f t="shared" si="1"/>
        <v>0</v>
      </c>
      <c r="O25" s="1001">
        <f t="shared" si="1"/>
        <v>1</v>
      </c>
      <c r="P25" s="1001">
        <f t="shared" si="1"/>
        <v>0</v>
      </c>
      <c r="Q25" s="1001">
        <f t="shared" si="1"/>
        <v>0</v>
      </c>
      <c r="R25" s="1001">
        <f t="shared" si="1"/>
        <v>9</v>
      </c>
      <c r="S25" s="1001">
        <f t="shared" si="1"/>
        <v>0</v>
      </c>
      <c r="T25" s="1001">
        <f t="shared" si="1"/>
        <v>3</v>
      </c>
      <c r="U25" s="1001">
        <f t="shared" si="1"/>
        <v>3</v>
      </c>
      <c r="V25" s="1001">
        <f t="shared" si="1"/>
        <v>3</v>
      </c>
      <c r="W25" s="1001">
        <f t="shared" si="1"/>
        <v>1</v>
      </c>
      <c r="X25" s="1001">
        <f t="shared" si="1"/>
        <v>0</v>
      </c>
      <c r="Y25" s="1001">
        <f t="shared" si="1"/>
        <v>0</v>
      </c>
      <c r="Z25" s="1001">
        <f t="shared" si="1"/>
        <v>10</v>
      </c>
      <c r="AA25" s="1001">
        <f t="shared" si="1"/>
        <v>1</v>
      </c>
      <c r="AB25" s="1001">
        <f t="shared" si="1"/>
        <v>9</v>
      </c>
    </row>
    <row r="29" spans="1:28" x14ac:dyDescent="0.35">
      <c r="A29" s="3" t="s">
        <v>1200</v>
      </c>
    </row>
    <row r="31" spans="1:28" x14ac:dyDescent="0.35">
      <c r="A31" s="3" t="s">
        <v>1199</v>
      </c>
    </row>
    <row r="32" spans="1:28" x14ac:dyDescent="0.35">
      <c r="A32" t="s">
        <v>1198</v>
      </c>
    </row>
    <row r="33" spans="1:1" x14ac:dyDescent="0.35">
      <c r="A33" t="s">
        <v>1197</v>
      </c>
    </row>
    <row r="34" spans="1:1" x14ac:dyDescent="0.35">
      <c r="A34" s="3" t="s">
        <v>1196</v>
      </c>
    </row>
    <row r="35" spans="1:1" x14ac:dyDescent="0.35">
      <c r="A35" t="s">
        <v>1195</v>
      </c>
    </row>
    <row r="36" spans="1:1" x14ac:dyDescent="0.35">
      <c r="A36" t="s">
        <v>1194</v>
      </c>
    </row>
    <row r="37" spans="1:1" x14ac:dyDescent="0.35">
      <c r="A37" t="s">
        <v>1193</v>
      </c>
    </row>
    <row r="38" spans="1:1" x14ac:dyDescent="0.35">
      <c r="A38" t="s">
        <v>1192</v>
      </c>
    </row>
    <row r="39" spans="1:1" x14ac:dyDescent="0.35">
      <c r="A39" t="s">
        <v>1191</v>
      </c>
    </row>
    <row r="40" spans="1:1" x14ac:dyDescent="0.35">
      <c r="A40" s="3" t="s">
        <v>1190</v>
      </c>
    </row>
    <row r="41" spans="1:1" x14ac:dyDescent="0.35">
      <c r="A41" t="s">
        <v>1189</v>
      </c>
    </row>
    <row r="44" spans="1:1" x14ac:dyDescent="0.35">
      <c r="A44" s="11" t="s">
        <v>1188</v>
      </c>
    </row>
    <row r="46" spans="1:1" x14ac:dyDescent="0.35">
      <c r="A46" s="206" t="s">
        <v>1187</v>
      </c>
    </row>
  </sheetData>
  <sheetProtection insertRows="0" selectLockedCells="1"/>
  <mergeCells count="20">
    <mergeCell ref="A4:AB4"/>
    <mergeCell ref="A5:A6"/>
    <mergeCell ref="B5:B6"/>
    <mergeCell ref="C5:F5"/>
    <mergeCell ref="G5:M5"/>
    <mergeCell ref="N5:R5"/>
    <mergeCell ref="S5:X5"/>
    <mergeCell ref="Y5:Z5"/>
    <mergeCell ref="AA5:AB5"/>
    <mergeCell ref="A20:A24"/>
    <mergeCell ref="A12:B12"/>
    <mergeCell ref="A25:B25"/>
    <mergeCell ref="Y18:Z18"/>
    <mergeCell ref="AA18:AB18"/>
    <mergeCell ref="A18:A19"/>
    <mergeCell ref="B18:B19"/>
    <mergeCell ref="C18:F18"/>
    <mergeCell ref="G18:M18"/>
    <mergeCell ref="N18:R18"/>
    <mergeCell ref="S18:X18"/>
  </mergeCells>
  <dataValidations count="3">
    <dataValidation type="list" allowBlank="1" showInputMessage="1" showErrorMessage="1" sqref="B20:B24" xr:uid="{00000000-0002-0000-2300-000000000000}">
      <formula1>"ADJAENES 1C,ADJAENES 2 C,ADJ TECHN 2C,ADJ TECHN PRINC,ASS,AAE,INF,MED,SAENES CN,SAENES CSUP,TRF"</formula1>
    </dataValidation>
    <dataValidation type="whole" allowBlank="1" showInputMessage="1" showErrorMessage="1" prompt="Saisir un nombre entier" sqref="C7:AB12 C21:AB25" xr:uid="{00000000-0002-0000-2300-000001000000}">
      <formula1>0</formula1>
      <formula2>10</formula2>
    </dataValidation>
    <dataValidation type="list" allowBlank="1" showInputMessage="1" showErrorMessage="1" sqref="B7:B8 B11" xr:uid="{00000000-0002-0000-2300-000002000000}">
      <formula1>#REF!</formula1>
    </dataValidation>
  </dataValidations>
  <hyperlinks>
    <hyperlink ref="A29" r:id="rId1" display="https://www.legifrance.gouv.fr/affichCodeArticle.do?cidTexte=LEGITEXT000006072050&amp;idArticle=LEGIARTI000006903682&amp;dateTexte=&amp;categorieLien=cid" xr:uid="{00000000-0004-0000-2300-000000000000}"/>
    <hyperlink ref="A31" r:id="rId2" display="https://www.legifrance.gouv.fr/affichCodeArticle.do?cidTexte=LEGITEXT000006074069&amp;idArticle=LEGIARTI000006796672&amp;dateTexte=&amp;categorieLien=cid" xr:uid="{00000000-0004-0000-2300-000001000000}"/>
    <hyperlink ref="A34" r:id="rId3" display="https://www.legifrance.gouv.fr/affichCodeArticle.do?cidTexte=LEGITEXT000006074068&amp;idArticle=LEGIARTI000031709725&amp;dateTexte=&amp;categorieLien=cid" xr:uid="{00000000-0004-0000-2300-000002000000}"/>
    <hyperlink ref="A40" r:id="rId4" display="https://www.legifrance.gouv.fr/affichCodeArticle.do?cidTexte=LEGITEXT000006074069&amp;idArticle=LEGIARTI000006797041&amp;dateTexte=&amp;categorieLien=cid" xr:uid="{00000000-0004-0000-2300-000003000000}"/>
    <hyperlink ref="A2" location="Sommaire!A1" display="Retour au sommaire" xr:uid="{00000000-0004-0000-2300-000004000000}"/>
    <hyperlink ref="C2" location="'Sources et champs'!A1" display="Source et champs" xr:uid="{00000000-0004-0000-2300-000005000000}"/>
  </hyperlinks>
  <pageMargins left="0.78740157499999996" right="0.78740157499999996" top="0.984251969" bottom="0.984251969" header="0.4921259845" footer="0.492125984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3000000}">
          <x14:formula1>
            <xm:f>'V:\BSA\2018-2019\8. Le handicap\[ENQUETE_BILAN_HANDICAP_CAEN_ 2019 M Khales.xlsx]Accueil'!#REF!</xm:f>
          </x14:formula1>
          <xm:sqref>B10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dimension ref="A1:J60"/>
  <sheetViews>
    <sheetView showGridLines="0" showZeros="0" zoomScaleNormal="100" workbookViewId="0">
      <selection activeCell="D48" sqref="D48"/>
    </sheetView>
  </sheetViews>
  <sheetFormatPr baseColWidth="10" defaultRowHeight="14.5" x14ac:dyDescent="0.35"/>
  <cols>
    <col min="1" max="1" width="18.54296875" customWidth="1"/>
    <col min="2" max="2" width="14.81640625" customWidth="1"/>
    <col min="3" max="3" width="15.1796875" customWidth="1"/>
    <col min="4" max="4" width="12.54296875" customWidth="1"/>
    <col min="5" max="5" width="13.54296875" customWidth="1"/>
    <col min="6" max="6" width="14" customWidth="1"/>
    <col min="7" max="7" width="13" customWidth="1"/>
    <col min="8" max="8" width="13.453125" customWidth="1"/>
    <col min="9" max="9" width="13.81640625" customWidth="1"/>
    <col min="10" max="10" width="13.453125" customWidth="1"/>
    <col min="11" max="11" width="8.7265625" customWidth="1"/>
  </cols>
  <sheetData>
    <row r="1" spans="1:10" ht="20" x14ac:dyDescent="0.4">
      <c r="A1" s="290" t="s">
        <v>1186</v>
      </c>
    </row>
    <row r="2" spans="1:10" ht="13.5" customHeight="1" x14ac:dyDescent="0.35">
      <c r="A2" s="3" t="s">
        <v>11</v>
      </c>
      <c r="C2" s="3" t="s">
        <v>1268</v>
      </c>
    </row>
    <row r="3" spans="1:10" ht="15.5" x14ac:dyDescent="0.35">
      <c r="A3" s="208" t="s">
        <v>1266</v>
      </c>
    </row>
    <row r="5" spans="1:10" s="48" customFormat="1" ht="15" customHeight="1" x14ac:dyDescent="0.3">
      <c r="A5" s="1012" t="s">
        <v>1263</v>
      </c>
      <c r="B5" s="1018"/>
      <c r="C5" s="1018"/>
      <c r="D5" s="1018"/>
      <c r="E5" s="1018"/>
      <c r="F5" s="1018"/>
      <c r="G5" s="1018"/>
      <c r="H5" s="1018"/>
      <c r="I5" s="1018"/>
    </row>
    <row r="6" spans="1:10" s="48" customFormat="1" ht="11.25" customHeight="1" x14ac:dyDescent="0.3">
      <c r="A6" s="1012"/>
      <c r="B6" s="1018"/>
      <c r="C6" s="1018"/>
      <c r="D6" s="1018"/>
      <c r="E6" s="1018"/>
      <c r="F6" s="1018"/>
      <c r="G6" s="1018"/>
      <c r="H6" s="1018"/>
      <c r="I6" s="1018"/>
    </row>
    <row r="7" spans="1:10" s="48" customFormat="1" ht="53.25" customHeight="1" x14ac:dyDescent="0.3">
      <c r="A7" s="999" t="s">
        <v>1152</v>
      </c>
      <c r="B7" s="999" t="s">
        <v>1258</v>
      </c>
      <c r="C7" s="999" t="s">
        <v>1257</v>
      </c>
      <c r="D7" s="999" t="s">
        <v>1256</v>
      </c>
      <c r="E7" s="999" t="s">
        <v>1255</v>
      </c>
      <c r="F7" s="999" t="s">
        <v>1254</v>
      </c>
      <c r="G7" s="999" t="s">
        <v>1253</v>
      </c>
      <c r="H7" s="999" t="s">
        <v>1252</v>
      </c>
      <c r="I7" s="999" t="s">
        <v>1251</v>
      </c>
      <c r="J7" s="999" t="s">
        <v>1250</v>
      </c>
    </row>
    <row r="8" spans="1:10" s="48" customFormat="1" ht="14" x14ac:dyDescent="0.3">
      <c r="A8" s="1016" t="s">
        <v>1262</v>
      </c>
      <c r="B8" s="1017">
        <v>9</v>
      </c>
      <c r="C8" s="1017">
        <v>1</v>
      </c>
      <c r="D8" s="1005">
        <f>SUM(B8:C8)</f>
        <v>10</v>
      </c>
      <c r="E8" s="1017">
        <v>7</v>
      </c>
      <c r="F8" s="1017">
        <v>0</v>
      </c>
      <c r="G8" s="1005">
        <f>SUM(E8:F8)</f>
        <v>7</v>
      </c>
      <c r="H8" s="1017">
        <v>21</v>
      </c>
      <c r="I8" s="1017">
        <v>0</v>
      </c>
      <c r="J8" s="990">
        <f>SUM(H8:I8)</f>
        <v>21</v>
      </c>
    </row>
    <row r="9" spans="1:10" s="48" customFormat="1" ht="14" x14ac:dyDescent="0.3">
      <c r="A9" s="1016" t="s">
        <v>1174</v>
      </c>
      <c r="B9" s="973">
        <v>93</v>
      </c>
      <c r="C9" s="973">
        <v>53</v>
      </c>
      <c r="D9" s="1005">
        <f>SUM(B9:C9)</f>
        <v>146</v>
      </c>
      <c r="E9" s="973">
        <v>55</v>
      </c>
      <c r="F9" s="973">
        <v>36</v>
      </c>
      <c r="G9" s="1005">
        <f>SUM(E9:F9)</f>
        <v>91</v>
      </c>
      <c r="H9" s="973">
        <v>174</v>
      </c>
      <c r="I9" s="973">
        <v>113</v>
      </c>
      <c r="J9" s="990">
        <f>SUM(H9:I9)</f>
        <v>287</v>
      </c>
    </row>
    <row r="10" spans="1:10" s="48" customFormat="1" ht="14" x14ac:dyDescent="0.3">
      <c r="A10" s="1016" t="s">
        <v>1261</v>
      </c>
      <c r="B10" s="973">
        <v>1</v>
      </c>
      <c r="C10" s="973">
        <v>0</v>
      </c>
      <c r="D10" s="1005">
        <f>SUM(B10:C10)</f>
        <v>1</v>
      </c>
      <c r="E10" s="973">
        <v>1</v>
      </c>
      <c r="F10" s="973">
        <v>0</v>
      </c>
      <c r="G10" s="1005">
        <f>SUM(E10:F10)</f>
        <v>1</v>
      </c>
      <c r="H10" s="973">
        <v>3</v>
      </c>
      <c r="I10" s="973">
        <v>0</v>
      </c>
      <c r="J10" s="990">
        <f>SUM(H10:I10)</f>
        <v>3</v>
      </c>
    </row>
    <row r="11" spans="1:10" s="48" customFormat="1" ht="14" x14ac:dyDescent="0.3">
      <c r="A11" s="1016" t="s">
        <v>872</v>
      </c>
      <c r="B11" s="973">
        <v>5</v>
      </c>
      <c r="C11" s="973">
        <v>2</v>
      </c>
      <c r="D11" s="1005">
        <f>SUM(B11:C11)</f>
        <v>7</v>
      </c>
      <c r="E11" s="973">
        <v>3</v>
      </c>
      <c r="F11" s="973">
        <v>1</v>
      </c>
      <c r="G11" s="1005">
        <f>SUM(E11:F11)</f>
        <v>4</v>
      </c>
      <c r="H11" s="973">
        <v>15</v>
      </c>
      <c r="I11" s="973">
        <v>6</v>
      </c>
      <c r="J11" s="990">
        <f>SUM(H11:I11)</f>
        <v>21</v>
      </c>
    </row>
    <row r="12" spans="1:10" s="48" customFormat="1" ht="14" x14ac:dyDescent="0.3">
      <c r="A12" s="1016" t="s">
        <v>1249</v>
      </c>
      <c r="B12" s="973">
        <v>10</v>
      </c>
      <c r="C12" s="973">
        <v>6</v>
      </c>
      <c r="D12" s="1005">
        <f>SUM(B12:C12)</f>
        <v>16</v>
      </c>
      <c r="E12" s="973">
        <v>7</v>
      </c>
      <c r="F12" s="973">
        <v>3</v>
      </c>
      <c r="G12" s="1005">
        <f>SUM(E12:F12)</f>
        <v>10</v>
      </c>
      <c r="H12" s="973">
        <v>19</v>
      </c>
      <c r="I12" s="973">
        <v>8</v>
      </c>
      <c r="J12" s="990">
        <f>SUM(H12:I12)</f>
        <v>27</v>
      </c>
    </row>
    <row r="13" spans="1:10" s="48" customFormat="1" ht="14" x14ac:dyDescent="0.3">
      <c r="A13" s="1016" t="s">
        <v>1260</v>
      </c>
      <c r="B13" s="973">
        <v>1</v>
      </c>
      <c r="C13" s="973">
        <v>0</v>
      </c>
      <c r="D13" s="1005">
        <v>1</v>
      </c>
      <c r="E13" s="973">
        <v>1</v>
      </c>
      <c r="F13" s="973">
        <v>0</v>
      </c>
      <c r="G13" s="1005">
        <v>1</v>
      </c>
      <c r="H13" s="973">
        <v>2</v>
      </c>
      <c r="I13" s="973">
        <v>0</v>
      </c>
      <c r="J13" s="990">
        <v>2</v>
      </c>
    </row>
    <row r="14" spans="1:10" s="48" customFormat="1" ht="14" x14ac:dyDescent="0.3">
      <c r="A14" s="1016" t="s">
        <v>967</v>
      </c>
      <c r="B14" s="973">
        <v>1</v>
      </c>
      <c r="C14" s="973">
        <v>1</v>
      </c>
      <c r="D14" s="1005">
        <v>2</v>
      </c>
      <c r="E14" s="973">
        <v>0</v>
      </c>
      <c r="F14" s="973">
        <v>1</v>
      </c>
      <c r="G14" s="1005">
        <v>1</v>
      </c>
      <c r="H14" s="973">
        <v>0</v>
      </c>
      <c r="I14" s="973">
        <v>3</v>
      </c>
      <c r="J14" s="990">
        <v>3</v>
      </c>
    </row>
    <row r="15" spans="1:10" x14ac:dyDescent="0.35">
      <c r="A15" s="1016" t="s">
        <v>971</v>
      </c>
      <c r="B15" s="973">
        <v>18</v>
      </c>
      <c r="C15" s="973">
        <v>17</v>
      </c>
      <c r="D15" s="1005">
        <f>SUM(B15:C15)</f>
        <v>35</v>
      </c>
      <c r="E15" s="973">
        <v>12</v>
      </c>
      <c r="F15" s="973">
        <v>10</v>
      </c>
      <c r="G15" s="1005">
        <f>SUM(E15:F15)</f>
        <v>22</v>
      </c>
      <c r="H15" s="973">
        <v>42</v>
      </c>
      <c r="I15" s="973">
        <v>33</v>
      </c>
      <c r="J15" s="990">
        <f>SUM(H15:I15)</f>
        <v>75</v>
      </c>
    </row>
    <row r="16" spans="1:10" x14ac:dyDescent="0.35">
      <c r="A16" s="1016" t="s">
        <v>1173</v>
      </c>
      <c r="B16" s="973">
        <v>3</v>
      </c>
      <c r="C16" s="973">
        <v>0</v>
      </c>
      <c r="D16" s="1005">
        <f>SUM(B16:C16)</f>
        <v>3</v>
      </c>
      <c r="E16" s="973">
        <v>2</v>
      </c>
      <c r="F16" s="973">
        <v>0</v>
      </c>
      <c r="G16" s="1005">
        <f>SUM(E16:F16)</f>
        <v>2</v>
      </c>
      <c r="H16" s="973">
        <v>6</v>
      </c>
      <c r="I16" s="973">
        <v>0</v>
      </c>
      <c r="J16" s="990">
        <f>SUM(H16:I16)</f>
        <v>6</v>
      </c>
    </row>
    <row r="17" spans="1:10" ht="15.75" customHeight="1" x14ac:dyDescent="0.35">
      <c r="A17" s="1016" t="s">
        <v>1248</v>
      </c>
      <c r="B17" s="975">
        <f>SUM(B8:B16)</f>
        <v>141</v>
      </c>
      <c r="C17" s="975">
        <f>SUM(C8:C16)</f>
        <v>80</v>
      </c>
      <c r="D17" s="1005">
        <f>SUM(B17:C17)</f>
        <v>221</v>
      </c>
      <c r="E17" s="975">
        <f>SUM(E8:E16)</f>
        <v>88</v>
      </c>
      <c r="F17" s="975">
        <f>SUM(F8:F16)</f>
        <v>51</v>
      </c>
      <c r="G17" s="1005">
        <f>SUM(E17:F17)</f>
        <v>139</v>
      </c>
      <c r="H17" s="975">
        <f>SUM(H8:H16)</f>
        <v>282</v>
      </c>
      <c r="I17" s="975">
        <f>SUM(I8:I16)</f>
        <v>163</v>
      </c>
      <c r="J17" s="990">
        <f>SUM(H17:I17)</f>
        <v>445</v>
      </c>
    </row>
    <row r="18" spans="1:10" x14ac:dyDescent="0.35">
      <c r="A18" s="1015" t="s">
        <v>1179</v>
      </c>
      <c r="B18" s="974">
        <v>85</v>
      </c>
      <c r="C18" s="974">
        <v>49</v>
      </c>
      <c r="D18" s="1005">
        <f>SUM(B18:C18)</f>
        <v>134</v>
      </c>
      <c r="E18" s="974">
        <v>63</v>
      </c>
      <c r="F18" s="974">
        <v>34</v>
      </c>
      <c r="G18" s="1005">
        <f>SUM(E18:F18)</f>
        <v>97</v>
      </c>
      <c r="H18" s="986">
        <v>348</v>
      </c>
      <c r="I18" s="986">
        <v>219</v>
      </c>
      <c r="J18" s="990">
        <f>SUM(H18:I18)</f>
        <v>567</v>
      </c>
    </row>
    <row r="19" spans="1:10" x14ac:dyDescent="0.35">
      <c r="A19" s="1014" t="s">
        <v>1247</v>
      </c>
      <c r="B19" s="1013">
        <f>SUM(B18:B18)</f>
        <v>85</v>
      </c>
      <c r="C19" s="1013">
        <f>SUM(C18:C18)</f>
        <v>49</v>
      </c>
      <c r="D19" s="1005">
        <f>SUM(B19:C19)</f>
        <v>134</v>
      </c>
      <c r="E19" s="1013">
        <f>SUM(E18:E18)</f>
        <v>63</v>
      </c>
      <c r="F19" s="1013">
        <f>SUM(F18:F18)</f>
        <v>34</v>
      </c>
      <c r="G19" s="1005">
        <f>SUM(E19:F19)</f>
        <v>97</v>
      </c>
      <c r="H19" s="1013">
        <f>SUM(H18:H18)</f>
        <v>348</v>
      </c>
      <c r="I19" s="1013">
        <f>SUM(I18:I18)</f>
        <v>219</v>
      </c>
      <c r="J19" s="990">
        <f>SUM(H19:I19)</f>
        <v>567</v>
      </c>
    </row>
    <row r="20" spans="1:10" x14ac:dyDescent="0.35">
      <c r="A20" s="1009" t="s">
        <v>324</v>
      </c>
      <c r="B20" s="997">
        <f t="shared" ref="B20:J20" si="0">B17+B19</f>
        <v>226</v>
      </c>
      <c r="C20" s="997">
        <f t="shared" si="0"/>
        <v>129</v>
      </c>
      <c r="D20" s="997">
        <f t="shared" si="0"/>
        <v>355</v>
      </c>
      <c r="E20" s="997">
        <f t="shared" si="0"/>
        <v>151</v>
      </c>
      <c r="F20" s="997">
        <f t="shared" si="0"/>
        <v>85</v>
      </c>
      <c r="G20" s="997">
        <f t="shared" si="0"/>
        <v>236</v>
      </c>
      <c r="H20" s="997">
        <f>SUM(H9:H16)</f>
        <v>261</v>
      </c>
      <c r="I20" s="997">
        <f t="shared" si="0"/>
        <v>382</v>
      </c>
      <c r="J20" s="997">
        <f t="shared" si="0"/>
        <v>1012</v>
      </c>
    </row>
    <row r="21" spans="1:10" ht="18" customHeight="1" x14ac:dyDescent="0.35"/>
    <row r="22" spans="1:10" ht="17.25" customHeight="1" x14ac:dyDescent="0.35"/>
    <row r="23" spans="1:10" x14ac:dyDescent="0.35">
      <c r="A23" s="1012" t="s">
        <v>1259</v>
      </c>
    </row>
    <row r="24" spans="1:10" ht="12.75" customHeight="1" x14ac:dyDescent="0.35"/>
    <row r="25" spans="1:10" ht="52" x14ac:dyDescent="0.35">
      <c r="A25" s="977" t="s">
        <v>1152</v>
      </c>
      <c r="B25" s="999" t="s">
        <v>1258</v>
      </c>
      <c r="C25" s="999" t="s">
        <v>1257</v>
      </c>
      <c r="D25" s="999" t="s">
        <v>1256</v>
      </c>
      <c r="E25" s="999" t="s">
        <v>1255</v>
      </c>
      <c r="F25" s="999" t="s">
        <v>1254</v>
      </c>
      <c r="G25" s="999" t="s">
        <v>1253</v>
      </c>
      <c r="H25" s="999" t="s">
        <v>1252</v>
      </c>
      <c r="I25" s="999" t="s">
        <v>1251</v>
      </c>
      <c r="J25" s="999" t="s">
        <v>1250</v>
      </c>
    </row>
    <row r="26" spans="1:10" x14ac:dyDescent="0.35">
      <c r="A26" s="1009" t="s">
        <v>1238</v>
      </c>
      <c r="B26" s="1008">
        <v>11</v>
      </c>
      <c r="C26" s="1008">
        <v>10</v>
      </c>
      <c r="D26" s="1008">
        <v>21</v>
      </c>
      <c r="E26" s="1008">
        <v>11</v>
      </c>
      <c r="F26" s="1008">
        <v>9</v>
      </c>
      <c r="G26" s="1008">
        <v>20</v>
      </c>
      <c r="H26" s="1008">
        <v>49.5</v>
      </c>
      <c r="I26" s="1008">
        <v>23</v>
      </c>
      <c r="J26" s="998">
        <v>72.5</v>
      </c>
    </row>
    <row r="27" spans="1:10" x14ac:dyDescent="0.35">
      <c r="A27" s="1009" t="s">
        <v>971</v>
      </c>
      <c r="B27" s="1008">
        <v>4</v>
      </c>
      <c r="C27" s="1008">
        <v>3</v>
      </c>
      <c r="D27" s="1008">
        <v>7</v>
      </c>
      <c r="E27" s="1008">
        <v>4</v>
      </c>
      <c r="F27" s="1008">
        <v>1</v>
      </c>
      <c r="G27" s="1008">
        <v>5</v>
      </c>
      <c r="H27" s="1008">
        <v>12</v>
      </c>
      <c r="I27" s="1008">
        <v>2</v>
      </c>
      <c r="J27" s="998">
        <v>14</v>
      </c>
    </row>
    <row r="28" spans="1:10" x14ac:dyDescent="0.35">
      <c r="A28" s="1009" t="s">
        <v>1249</v>
      </c>
      <c r="B28" s="1008">
        <v>2</v>
      </c>
      <c r="C28" s="1008">
        <v>4</v>
      </c>
      <c r="D28" s="1008">
        <v>6</v>
      </c>
      <c r="E28" s="1008">
        <v>1</v>
      </c>
      <c r="F28" s="1008">
        <v>4</v>
      </c>
      <c r="G28" s="1008">
        <v>5</v>
      </c>
      <c r="H28" s="1008">
        <v>3</v>
      </c>
      <c r="I28" s="1008">
        <v>13</v>
      </c>
      <c r="J28" s="998">
        <v>16</v>
      </c>
    </row>
    <row r="29" spans="1:10" x14ac:dyDescent="0.35">
      <c r="A29" s="1009" t="s">
        <v>1248</v>
      </c>
      <c r="B29" s="998">
        <v>17</v>
      </c>
      <c r="C29" s="998">
        <v>17</v>
      </c>
      <c r="D29" s="998">
        <v>34</v>
      </c>
      <c r="E29" s="998">
        <v>16</v>
      </c>
      <c r="F29" s="998">
        <v>14</v>
      </c>
      <c r="G29" s="998">
        <v>30</v>
      </c>
      <c r="H29" s="998">
        <v>64.5</v>
      </c>
      <c r="I29" s="998">
        <v>38</v>
      </c>
      <c r="J29" s="998">
        <v>102.5</v>
      </c>
    </row>
    <row r="30" spans="1:10" x14ac:dyDescent="0.35">
      <c r="A30" s="1009" t="s">
        <v>1179</v>
      </c>
      <c r="B30" s="1008">
        <v>6</v>
      </c>
      <c r="C30" s="1008">
        <v>15</v>
      </c>
      <c r="D30" s="1008">
        <v>21</v>
      </c>
      <c r="E30" s="1008">
        <v>6</v>
      </c>
      <c r="F30" s="1008">
        <v>12</v>
      </c>
      <c r="G30" s="1008">
        <v>18</v>
      </c>
      <c r="H30" s="1008">
        <v>30</v>
      </c>
      <c r="I30" s="1008">
        <v>51</v>
      </c>
      <c r="J30" s="998">
        <v>81</v>
      </c>
    </row>
    <row r="31" spans="1:10" x14ac:dyDescent="0.35">
      <c r="A31" s="1009" t="s">
        <v>1247</v>
      </c>
      <c r="B31" s="998">
        <v>6</v>
      </c>
      <c r="C31" s="998">
        <v>15</v>
      </c>
      <c r="D31" s="998">
        <v>21</v>
      </c>
      <c r="E31" s="998">
        <v>6</v>
      </c>
      <c r="F31" s="998">
        <v>12</v>
      </c>
      <c r="G31" s="998">
        <v>18</v>
      </c>
      <c r="H31" s="998">
        <v>30</v>
      </c>
      <c r="I31" s="998">
        <v>51</v>
      </c>
      <c r="J31" s="998">
        <v>81</v>
      </c>
    </row>
    <row r="32" spans="1:10" x14ac:dyDescent="0.35">
      <c r="A32" s="1009" t="s">
        <v>1246</v>
      </c>
      <c r="B32" s="998">
        <f t="shared" ref="B32:J32" si="1">B29+B31</f>
        <v>23</v>
      </c>
      <c r="C32" s="998">
        <f t="shared" si="1"/>
        <v>32</v>
      </c>
      <c r="D32" s="998">
        <f t="shared" si="1"/>
        <v>55</v>
      </c>
      <c r="E32" s="998">
        <f t="shared" si="1"/>
        <v>22</v>
      </c>
      <c r="F32" s="998">
        <f t="shared" si="1"/>
        <v>26</v>
      </c>
      <c r="G32" s="998">
        <f t="shared" si="1"/>
        <v>48</v>
      </c>
      <c r="H32" s="998">
        <f t="shared" si="1"/>
        <v>94.5</v>
      </c>
      <c r="I32" s="998">
        <f t="shared" si="1"/>
        <v>89</v>
      </c>
      <c r="J32" s="998">
        <f t="shared" si="1"/>
        <v>183.5</v>
      </c>
    </row>
    <row r="35" spans="1:10" x14ac:dyDescent="0.35">
      <c r="A35" s="1011" t="s">
        <v>1245</v>
      </c>
    </row>
    <row r="36" spans="1:10" x14ac:dyDescent="0.35">
      <c r="A36" s="1010" t="s">
        <v>324</v>
      </c>
      <c r="B36" s="997">
        <f t="shared" ref="B36:J36" si="2">B20+B32</f>
        <v>249</v>
      </c>
      <c r="C36" s="997">
        <f t="shared" si="2"/>
        <v>161</v>
      </c>
      <c r="D36" s="997">
        <f t="shared" si="2"/>
        <v>410</v>
      </c>
      <c r="E36" s="997">
        <f t="shared" si="2"/>
        <v>173</v>
      </c>
      <c r="F36" s="997">
        <f t="shared" si="2"/>
        <v>111</v>
      </c>
      <c r="G36" s="997">
        <f t="shared" si="2"/>
        <v>284</v>
      </c>
      <c r="H36" s="997">
        <f t="shared" si="2"/>
        <v>355.5</v>
      </c>
      <c r="I36" s="997">
        <f t="shared" si="2"/>
        <v>471</v>
      </c>
      <c r="J36" s="997">
        <f t="shared" si="2"/>
        <v>1195.5</v>
      </c>
    </row>
    <row r="40" spans="1:10" ht="13.5" customHeight="1" x14ac:dyDescent="0.35"/>
    <row r="41" spans="1:10" ht="13.5" customHeight="1" x14ac:dyDescent="0.35"/>
    <row r="42" spans="1:10" ht="15.5" x14ac:dyDescent="0.35">
      <c r="A42" s="208" t="s">
        <v>1244</v>
      </c>
    </row>
    <row r="43" spans="1:10" ht="14.25" customHeight="1" x14ac:dyDescent="0.35">
      <c r="A43" s="208"/>
    </row>
    <row r="44" spans="1:10" ht="14.25" customHeight="1" x14ac:dyDescent="0.35"/>
    <row r="45" spans="1:10" x14ac:dyDescent="0.35">
      <c r="A45" s="42" t="s">
        <v>1243</v>
      </c>
    </row>
    <row r="46" spans="1:10" x14ac:dyDescent="0.35">
      <c r="A46" s="42" t="s">
        <v>1242</v>
      </c>
    </row>
    <row r="47" spans="1:10" ht="18.75" customHeight="1" x14ac:dyDescent="0.35"/>
    <row r="48" spans="1:10" ht="60" customHeight="1" x14ac:dyDescent="0.35">
      <c r="A48" s="977" t="s">
        <v>1184</v>
      </c>
      <c r="B48" s="999" t="s">
        <v>1241</v>
      </c>
      <c r="C48" s="999" t="s">
        <v>1240</v>
      </c>
    </row>
    <row r="49" spans="1:3" x14ac:dyDescent="0.35">
      <c r="A49" s="1009" t="s">
        <v>1239</v>
      </c>
      <c r="B49" s="1008">
        <v>3</v>
      </c>
      <c r="C49" s="1008">
        <v>47</v>
      </c>
    </row>
    <row r="50" spans="1:3" x14ac:dyDescent="0.35">
      <c r="A50" s="1009" t="s">
        <v>1238</v>
      </c>
      <c r="B50" s="1008">
        <v>15</v>
      </c>
      <c r="C50" s="1008">
        <v>308</v>
      </c>
    </row>
    <row r="51" spans="1:3" x14ac:dyDescent="0.35">
      <c r="A51" s="1009" t="s">
        <v>971</v>
      </c>
      <c r="B51" s="1008">
        <v>3</v>
      </c>
      <c r="C51" s="1008">
        <v>77</v>
      </c>
    </row>
    <row r="52" spans="1:3" x14ac:dyDescent="0.35">
      <c r="A52" s="1009" t="s">
        <v>872</v>
      </c>
      <c r="B52" s="1008">
        <v>1</v>
      </c>
      <c r="C52" s="1008">
        <v>25</v>
      </c>
    </row>
    <row r="53" spans="1:3" x14ac:dyDescent="0.35">
      <c r="A53" s="1009" t="s">
        <v>1172</v>
      </c>
      <c r="B53" s="1008">
        <v>10</v>
      </c>
      <c r="C53" s="1008">
        <v>192.5</v>
      </c>
    </row>
    <row r="54" spans="1:3" x14ac:dyDescent="0.35">
      <c r="A54" s="1009" t="s">
        <v>985</v>
      </c>
      <c r="B54" s="1008">
        <v>2</v>
      </c>
      <c r="C54" s="1008">
        <v>55.5</v>
      </c>
    </row>
    <row r="55" spans="1:3" x14ac:dyDescent="0.35">
      <c r="A55" s="1009" t="s">
        <v>185</v>
      </c>
      <c r="B55" s="1008">
        <v>1</v>
      </c>
      <c r="C55" s="1008">
        <v>24</v>
      </c>
    </row>
    <row r="56" spans="1:3" x14ac:dyDescent="0.35">
      <c r="A56" s="1007" t="s">
        <v>72</v>
      </c>
      <c r="B56" s="1006">
        <v>35</v>
      </c>
      <c r="C56" s="1006">
        <v>729</v>
      </c>
    </row>
    <row r="60" spans="1:3" x14ac:dyDescent="0.35">
      <c r="A60" s="206" t="s">
        <v>1237</v>
      </c>
    </row>
  </sheetData>
  <sheetProtection insertRows="0" selectLockedCells="1"/>
  <dataValidations count="1">
    <dataValidation type="whole" allowBlank="1" showInputMessage="1" showErrorMessage="1" prompt="Saisir un nombre entier" sqref="B8:C18 E8:F18 H8:I18 G8:G19 D8:D19" xr:uid="{00000000-0002-0000-2400-000000000000}">
      <formula1>0</formula1>
      <formula2>1000</formula2>
    </dataValidation>
  </dataValidations>
  <hyperlinks>
    <hyperlink ref="A2" location="Sommaire!A1" display="Retour au sommaire" xr:uid="{00000000-0004-0000-2400-000000000000}"/>
    <hyperlink ref="C2" location="'Sources et champs'!A1" display="Source et champs" xr:uid="{00000000-0004-0000-2400-000001000000}"/>
  </hyperlinks>
  <pageMargins left="0.78740157480314965" right="0.78740157480314965" top="0.98425196850393704" bottom="0.98425196850393704" header="0.51181102362204722" footer="0.51181102362204722"/>
  <pageSetup paperSize="8"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dimension ref="A1:K110"/>
  <sheetViews>
    <sheetView showGridLines="0" zoomScale="95" zoomScaleNormal="95" zoomScaleSheetLayoutView="89" workbookViewId="0">
      <selection activeCell="C3" sqref="C3"/>
    </sheetView>
  </sheetViews>
  <sheetFormatPr baseColWidth="10" defaultColWidth="9.1796875" defaultRowHeight="14.5" x14ac:dyDescent="0.35"/>
  <cols>
    <col min="1" max="1" width="25" style="183" customWidth="1"/>
    <col min="2" max="2" width="11.1796875" style="183" customWidth="1"/>
    <col min="3" max="4" width="9.54296875" style="183" customWidth="1"/>
    <col min="5" max="5" width="9.81640625" style="183" customWidth="1"/>
    <col min="6" max="6" width="9.1796875" style="183" customWidth="1"/>
    <col min="7" max="7" width="9.54296875" style="183" customWidth="1"/>
    <col min="8" max="9" width="9.1796875" style="183" customWidth="1"/>
    <col min="10" max="10" width="8.81640625" style="183" customWidth="1"/>
    <col min="11" max="1025" width="9.1796875" style="183" customWidth="1"/>
    <col min="1026" max="16384" width="9.1796875" style="183"/>
  </cols>
  <sheetData>
    <row r="1" spans="1:11" ht="15" customHeight="1" x14ac:dyDescent="0.35"/>
    <row r="2" spans="1:11" ht="20" x14ac:dyDescent="0.4">
      <c r="A2" s="290" t="s">
        <v>1039</v>
      </c>
    </row>
    <row r="3" spans="1:11" x14ac:dyDescent="0.35">
      <c r="A3" s="3" t="s">
        <v>11</v>
      </c>
      <c r="C3" s="3" t="s">
        <v>1268</v>
      </c>
    </row>
    <row r="4" spans="1:11" ht="18" customHeight="1" x14ac:dyDescent="0.35">
      <c r="A4" s="3"/>
    </row>
    <row r="5" spans="1:11" ht="18" x14ac:dyDescent="0.4">
      <c r="A5" s="229"/>
    </row>
    <row r="6" spans="1:11" ht="15.5" x14ac:dyDescent="0.35">
      <c r="A6" s="318" t="s">
        <v>1115</v>
      </c>
    </row>
    <row r="7" spans="1:11" ht="14.25" customHeight="1" x14ac:dyDescent="0.4">
      <c r="A7" s="229"/>
    </row>
    <row r="8" spans="1:11" x14ac:dyDescent="0.35">
      <c r="A8" s="42" t="s">
        <v>776</v>
      </c>
    </row>
    <row r="10" spans="1:11" x14ac:dyDescent="0.35">
      <c r="B10" s="207"/>
      <c r="C10" s="207"/>
      <c r="D10" s="207"/>
      <c r="E10" s="207"/>
      <c r="F10" s="207"/>
      <c r="H10" s="207"/>
    </row>
    <row r="11" spans="1:11" s="912" customFormat="1" ht="11.5" x14ac:dyDescent="0.25">
      <c r="A11" s="1299" t="s">
        <v>655</v>
      </c>
      <c r="B11" s="1300">
        <v>2018</v>
      </c>
      <c r="C11" s="1300"/>
      <c r="D11" s="1300"/>
      <c r="E11" s="1300">
        <v>2019</v>
      </c>
      <c r="F11" s="1300"/>
      <c r="G11" s="1300"/>
      <c r="H11" s="1300" t="s">
        <v>624</v>
      </c>
      <c r="I11" s="1300"/>
      <c r="J11" s="1300"/>
      <c r="K11" s="911"/>
    </row>
    <row r="12" spans="1:11" s="912" customFormat="1" ht="11.5" x14ac:dyDescent="0.25">
      <c r="A12" s="1299"/>
      <c r="B12" s="369" t="s">
        <v>625</v>
      </c>
      <c r="C12" s="369" t="s">
        <v>626</v>
      </c>
      <c r="D12" s="369" t="s">
        <v>94</v>
      </c>
      <c r="E12" s="369" t="s">
        <v>625</v>
      </c>
      <c r="F12" s="369" t="s">
        <v>626</v>
      </c>
      <c r="G12" s="369" t="s">
        <v>94</v>
      </c>
      <c r="H12" s="369" t="s">
        <v>625</v>
      </c>
      <c r="I12" s="369" t="s">
        <v>626</v>
      </c>
      <c r="J12" s="369" t="s">
        <v>94</v>
      </c>
      <c r="K12" s="911"/>
    </row>
    <row r="13" spans="1:11" s="912" customFormat="1" ht="11.5" x14ac:dyDescent="0.25">
      <c r="A13" s="937" t="s">
        <v>632</v>
      </c>
      <c r="B13" s="935">
        <f t="shared" ref="B13:J13" si="0">B85+B62</f>
        <v>1277378.6499999999</v>
      </c>
      <c r="C13" s="936">
        <f t="shared" si="0"/>
        <v>137461.01999999999</v>
      </c>
      <c r="D13" s="936">
        <f t="shared" si="0"/>
        <v>1414839.67</v>
      </c>
      <c r="E13" s="936">
        <f t="shared" si="0"/>
        <v>1292200.3900000001</v>
      </c>
      <c r="F13" s="936">
        <f t="shared" si="0"/>
        <v>96704.290000000008</v>
      </c>
      <c r="G13" s="936">
        <f t="shared" si="0"/>
        <v>1388904.68</v>
      </c>
      <c r="H13" s="936">
        <f t="shared" si="0"/>
        <v>14821.740000000016</v>
      </c>
      <c r="I13" s="936">
        <f t="shared" si="0"/>
        <v>-40756.729999999996</v>
      </c>
      <c r="J13" s="936">
        <f t="shared" si="0"/>
        <v>-25934.989999999976</v>
      </c>
    </row>
    <row r="14" spans="1:11" s="912" customFormat="1" ht="11.5" x14ac:dyDescent="0.25">
      <c r="A14" s="938" t="s">
        <v>636</v>
      </c>
      <c r="B14" s="933">
        <f t="shared" ref="B14:J14" si="1">B91+B66</f>
        <v>128683.56</v>
      </c>
      <c r="C14" s="931">
        <f t="shared" si="1"/>
        <v>32384.959999999999</v>
      </c>
      <c r="D14" s="931">
        <f t="shared" si="1"/>
        <v>161068.52000000002</v>
      </c>
      <c r="E14" s="931">
        <f t="shared" si="1"/>
        <v>99571.15</v>
      </c>
      <c r="F14" s="931">
        <f t="shared" si="1"/>
        <v>31150.48</v>
      </c>
      <c r="G14" s="931">
        <f t="shared" si="1"/>
        <v>130721.62999999999</v>
      </c>
      <c r="H14" s="931">
        <f t="shared" si="1"/>
        <v>-29112.410000000007</v>
      </c>
      <c r="I14" s="931">
        <f t="shared" si="1"/>
        <v>-1234.4799999999996</v>
      </c>
      <c r="J14" s="931">
        <f t="shared" si="1"/>
        <v>-30346.890000000007</v>
      </c>
    </row>
    <row r="15" spans="1:11" s="912" customFormat="1" ht="11.5" x14ac:dyDescent="0.25">
      <c r="A15" s="938" t="s">
        <v>637</v>
      </c>
      <c r="B15" s="934">
        <f t="shared" ref="B15:J15" si="2">B92+B67</f>
        <v>1406062.21</v>
      </c>
      <c r="C15" s="932">
        <f t="shared" si="2"/>
        <v>169845.97999999998</v>
      </c>
      <c r="D15" s="932">
        <f t="shared" si="2"/>
        <v>1575908.19</v>
      </c>
      <c r="E15" s="932">
        <f t="shared" si="2"/>
        <v>1391771.54</v>
      </c>
      <c r="F15" s="932">
        <f t="shared" si="2"/>
        <v>127854.77000000002</v>
      </c>
      <c r="G15" s="932">
        <f t="shared" si="2"/>
        <v>1519626.31</v>
      </c>
      <c r="H15" s="932">
        <f t="shared" si="2"/>
        <v>-14290.669999999991</v>
      </c>
      <c r="I15" s="932">
        <f t="shared" si="2"/>
        <v>-41991.209999999992</v>
      </c>
      <c r="J15" s="932">
        <f t="shared" si="2"/>
        <v>-56281.879999999983</v>
      </c>
    </row>
    <row r="23" spans="3:5" x14ac:dyDescent="0.35">
      <c r="C23" s="183" t="str">
        <f>CONCATENATE(A13," ",E12)</f>
        <v>TOTAL  Titre 2 Public</v>
      </c>
      <c r="E23" s="184">
        <f>E13</f>
        <v>1292200.3900000001</v>
      </c>
    </row>
    <row r="24" spans="3:5" x14ac:dyDescent="0.35">
      <c r="C24" s="183" t="str">
        <f>CONCATENATE(A14," ",E12)</f>
        <v>TOTAL  Titre 3 Public</v>
      </c>
      <c r="E24" s="184">
        <f>E14</f>
        <v>99571.15</v>
      </c>
    </row>
    <row r="25" spans="3:5" x14ac:dyDescent="0.35">
      <c r="C25" s="183" t="str">
        <f>CONCATENATE(A13," ",F12)</f>
        <v>TOTAL  Titre 2 Privé</v>
      </c>
      <c r="E25" s="184">
        <f>F13</f>
        <v>96704.290000000008</v>
      </c>
    </row>
    <row r="26" spans="3:5" x14ac:dyDescent="0.35">
      <c r="C26" s="183" t="str">
        <f>CONCATENATE(A14," ",F12)</f>
        <v>TOTAL  Titre 3 Privé</v>
      </c>
      <c r="E26" s="184">
        <f>F14</f>
        <v>31150.48</v>
      </c>
    </row>
    <row r="47" spans="1:10" x14ac:dyDescent="0.35">
      <c r="A47" s="261" t="s">
        <v>775</v>
      </c>
    </row>
    <row r="48" spans="1:10" ht="27.75" customHeight="1" x14ac:dyDescent="0.35">
      <c r="A48" s="1301" t="s">
        <v>1040</v>
      </c>
      <c r="B48" s="1301"/>
      <c r="C48" s="1301"/>
      <c r="D48" s="1301"/>
      <c r="E48" s="1301"/>
      <c r="F48" s="1301"/>
      <c r="G48" s="1301"/>
      <c r="H48" s="1301"/>
      <c r="I48" s="1301"/>
      <c r="J48" s="1301"/>
    </row>
    <row r="50" spans="1:10" ht="20" x14ac:dyDescent="0.4">
      <c r="A50" s="290" t="s">
        <v>1038</v>
      </c>
    </row>
    <row r="52" spans="1:10" ht="15.5" x14ac:dyDescent="0.35">
      <c r="A52" s="318" t="s">
        <v>1041</v>
      </c>
    </row>
    <row r="55" spans="1:10" x14ac:dyDescent="0.35">
      <c r="A55" s="1302" t="s">
        <v>623</v>
      </c>
      <c r="B55" s="1297">
        <v>2018</v>
      </c>
      <c r="C55" s="1297"/>
      <c r="D55" s="1297"/>
      <c r="E55" s="1297">
        <v>2019</v>
      </c>
      <c r="F55" s="1297"/>
      <c r="G55" s="1297"/>
      <c r="H55" s="1297" t="s">
        <v>624</v>
      </c>
      <c r="I55" s="1297"/>
      <c r="J55" s="1298"/>
    </row>
    <row r="56" spans="1:10" x14ac:dyDescent="0.35">
      <c r="A56" s="1303"/>
      <c r="B56" s="369" t="s">
        <v>625</v>
      </c>
      <c r="C56" s="369" t="s">
        <v>626</v>
      </c>
      <c r="D56" s="369" t="s">
        <v>94</v>
      </c>
      <c r="E56" s="369" t="s">
        <v>625</v>
      </c>
      <c r="F56" s="369" t="s">
        <v>626</v>
      </c>
      <c r="G56" s="369" t="s">
        <v>94</v>
      </c>
      <c r="H56" s="369" t="s">
        <v>625</v>
      </c>
      <c r="I56" s="369" t="s">
        <v>626</v>
      </c>
      <c r="J56" s="370" t="s">
        <v>94</v>
      </c>
    </row>
    <row r="57" spans="1:10" x14ac:dyDescent="0.35">
      <c r="A57" s="367" t="s">
        <v>627</v>
      </c>
      <c r="B57" s="913">
        <v>416880.59</v>
      </c>
      <c r="C57" s="914">
        <v>38077.29</v>
      </c>
      <c r="D57" s="914">
        <f t="shared" ref="D57:D64" si="3">SUM(B57:C57)</f>
        <v>454957.88</v>
      </c>
      <c r="E57" s="914">
        <v>458674.71</v>
      </c>
      <c r="F57" s="914">
        <v>37494.55000000001</v>
      </c>
      <c r="G57" s="914">
        <f t="shared" ref="G57:G66" si="4">SUM(E57:F57)</f>
        <v>496169.26</v>
      </c>
      <c r="H57" s="914">
        <f>E57-B57</f>
        <v>41794.119999999995</v>
      </c>
      <c r="I57" s="914">
        <f>F57-C57</f>
        <v>-582.73999999999069</v>
      </c>
      <c r="J57" s="914">
        <f t="shared" ref="J57:J64" si="5">SUM(H57:I57)</f>
        <v>41211.380000000005</v>
      </c>
    </row>
    <row r="58" spans="1:10" x14ac:dyDescent="0.35">
      <c r="A58" s="367" t="s">
        <v>628</v>
      </c>
      <c r="B58" s="915">
        <v>249993</v>
      </c>
      <c r="C58" s="916">
        <v>5400</v>
      </c>
      <c r="D58" s="916">
        <f t="shared" si="3"/>
        <v>255393</v>
      </c>
      <c r="E58" s="916">
        <v>268037.53000000003</v>
      </c>
      <c r="F58" s="916">
        <v>8000</v>
      </c>
      <c r="G58" s="916">
        <f t="shared" si="4"/>
        <v>276037.53000000003</v>
      </c>
      <c r="H58" s="916">
        <f t="shared" ref="H58:I61" si="6">E58-B58</f>
        <v>18044.530000000028</v>
      </c>
      <c r="I58" s="916">
        <f t="shared" si="6"/>
        <v>2600</v>
      </c>
      <c r="J58" s="916">
        <f t="shared" si="5"/>
        <v>20644.530000000028</v>
      </c>
    </row>
    <row r="59" spans="1:10" x14ac:dyDescent="0.35">
      <c r="A59" s="367" t="s">
        <v>629</v>
      </c>
      <c r="B59" s="915">
        <v>122007.85</v>
      </c>
      <c r="C59" s="916">
        <v>7269.4</v>
      </c>
      <c r="D59" s="916">
        <f t="shared" si="3"/>
        <v>129277.25</v>
      </c>
      <c r="E59" s="916">
        <v>78894.25</v>
      </c>
      <c r="F59" s="916">
        <v>7425.55</v>
      </c>
      <c r="G59" s="916">
        <f t="shared" si="4"/>
        <v>86319.8</v>
      </c>
      <c r="H59" s="916">
        <f t="shared" si="6"/>
        <v>-43113.600000000006</v>
      </c>
      <c r="I59" s="916">
        <f t="shared" si="6"/>
        <v>156.15000000000055</v>
      </c>
      <c r="J59" s="916">
        <f t="shared" si="5"/>
        <v>-42957.450000000004</v>
      </c>
    </row>
    <row r="60" spans="1:10" x14ac:dyDescent="0.35">
      <c r="A60" s="367" t="s">
        <v>630</v>
      </c>
      <c r="B60" s="915">
        <v>21684.98</v>
      </c>
      <c r="C60" s="917">
        <v>1538.25</v>
      </c>
      <c r="D60" s="916">
        <f t="shared" si="3"/>
        <v>23223.23</v>
      </c>
      <c r="E60" s="916">
        <v>20045.46</v>
      </c>
      <c r="F60" s="916">
        <v>691.85</v>
      </c>
      <c r="G60" s="916">
        <f t="shared" si="4"/>
        <v>20737.309999999998</v>
      </c>
      <c r="H60" s="916">
        <f t="shared" si="6"/>
        <v>-1639.5200000000004</v>
      </c>
      <c r="I60" s="916">
        <f t="shared" si="6"/>
        <v>-846.4</v>
      </c>
      <c r="J60" s="916">
        <f t="shared" si="5"/>
        <v>-2485.9200000000005</v>
      </c>
    </row>
    <row r="61" spans="1:10" x14ac:dyDescent="0.35">
      <c r="A61" s="367" t="s">
        <v>631</v>
      </c>
      <c r="B61" s="919">
        <v>23696.75</v>
      </c>
      <c r="C61" s="920">
        <v>2010.31</v>
      </c>
      <c r="D61" s="920">
        <f>SUM(B61:C61)</f>
        <v>25707.06</v>
      </c>
      <c r="E61" s="920">
        <v>17222.68</v>
      </c>
      <c r="F61" s="920">
        <v>1508.51</v>
      </c>
      <c r="G61" s="920">
        <f t="shared" si="4"/>
        <v>18731.189999999999</v>
      </c>
      <c r="H61" s="920">
        <f t="shared" si="6"/>
        <v>-6474.07</v>
      </c>
      <c r="I61" s="920">
        <f t="shared" si="6"/>
        <v>-501.79999999999995</v>
      </c>
      <c r="J61" s="920">
        <f t="shared" si="5"/>
        <v>-6975.87</v>
      </c>
    </row>
    <row r="62" spans="1:10" x14ac:dyDescent="0.35">
      <c r="A62" s="367" t="s">
        <v>632</v>
      </c>
      <c r="B62" s="921">
        <f>SUM(B57:B61)</f>
        <v>834263.17</v>
      </c>
      <c r="C62" s="922">
        <f>SUM(C57:C61)</f>
        <v>54295.25</v>
      </c>
      <c r="D62" s="922">
        <f>SUM(B62:C62)</f>
        <v>888558.42</v>
      </c>
      <c r="E62" s="922">
        <f>SUM(E57:E61)</f>
        <v>842874.63</v>
      </c>
      <c r="F62" s="922">
        <f>SUM(F57:F61)</f>
        <v>55120.460000000014</v>
      </c>
      <c r="G62" s="922">
        <f t="shared" si="4"/>
        <v>897995.09</v>
      </c>
      <c r="H62" s="922">
        <f>SUM(H57:H61)</f>
        <v>8611.4600000000173</v>
      </c>
      <c r="I62" s="922">
        <f>SUM(I57:I61)</f>
        <v>825.21000000000981</v>
      </c>
      <c r="J62" s="922">
        <f t="shared" si="5"/>
        <v>9436.6700000000274</v>
      </c>
    </row>
    <row r="63" spans="1:10" x14ac:dyDescent="0.35">
      <c r="A63" s="367" t="s">
        <v>633</v>
      </c>
      <c r="B63" s="915">
        <v>26831.19</v>
      </c>
      <c r="C63" s="917">
        <v>0</v>
      </c>
      <c r="D63" s="916">
        <f t="shared" si="3"/>
        <v>26831.19</v>
      </c>
      <c r="E63" s="916">
        <v>36475.869999999995</v>
      </c>
      <c r="F63" s="916">
        <v>12236.380000000001</v>
      </c>
      <c r="G63" s="916">
        <f t="shared" si="4"/>
        <v>48712.25</v>
      </c>
      <c r="H63" s="916">
        <f>E63-B63</f>
        <v>9644.6799999999967</v>
      </c>
      <c r="I63" s="916">
        <f>F63-C63</f>
        <v>12236.380000000001</v>
      </c>
      <c r="J63" s="916">
        <f t="shared" si="5"/>
        <v>21881.059999999998</v>
      </c>
    </row>
    <row r="64" spans="1:10" x14ac:dyDescent="0.35">
      <c r="A64" s="367" t="s">
        <v>634</v>
      </c>
      <c r="B64" s="918">
        <v>0</v>
      </c>
      <c r="C64" s="917">
        <v>0</v>
      </c>
      <c r="D64" s="917">
        <f t="shared" si="3"/>
        <v>0</v>
      </c>
      <c r="E64" s="917">
        <v>0</v>
      </c>
      <c r="F64" s="916">
        <v>0</v>
      </c>
      <c r="G64" s="916">
        <f t="shared" si="4"/>
        <v>0</v>
      </c>
      <c r="H64" s="916">
        <f t="shared" ref="H64:I65" si="7">E64-B64</f>
        <v>0</v>
      </c>
      <c r="I64" s="916">
        <f t="shared" si="7"/>
        <v>0</v>
      </c>
      <c r="J64" s="916">
        <f t="shared" si="5"/>
        <v>0</v>
      </c>
    </row>
    <row r="65" spans="1:10" x14ac:dyDescent="0.35">
      <c r="A65" s="367" t="s">
        <v>635</v>
      </c>
      <c r="B65" s="919">
        <v>40047.21</v>
      </c>
      <c r="C65" s="920">
        <v>12968.32</v>
      </c>
      <c r="D65" s="920">
        <f>SUM(B65:C65)</f>
        <v>53015.53</v>
      </c>
      <c r="E65" s="920">
        <v>25151.989999999998</v>
      </c>
      <c r="F65" s="920">
        <v>0</v>
      </c>
      <c r="G65" s="920">
        <f t="shared" si="4"/>
        <v>25151.989999999998</v>
      </c>
      <c r="H65" s="920">
        <f>E65-B65</f>
        <v>-14895.220000000001</v>
      </c>
      <c r="I65" s="920">
        <f t="shared" si="7"/>
        <v>-12968.32</v>
      </c>
      <c r="J65" s="920">
        <f>SUM(H65:I65)</f>
        <v>-27863.54</v>
      </c>
    </row>
    <row r="66" spans="1:10" x14ac:dyDescent="0.35">
      <c r="A66" s="367" t="s">
        <v>636</v>
      </c>
      <c r="B66" s="921">
        <f>SUM(B63:B65)</f>
        <v>66878.399999999994</v>
      </c>
      <c r="C66" s="922">
        <f>SUM(C63:C65)</f>
        <v>12968.32</v>
      </c>
      <c r="D66" s="922">
        <f>SUM(B66:C66)</f>
        <v>79846.720000000001</v>
      </c>
      <c r="E66" s="922">
        <f>SUM(E63:E65)</f>
        <v>61627.859999999993</v>
      </c>
      <c r="F66" s="922">
        <f>SUM(F63:F65)</f>
        <v>12236.380000000001</v>
      </c>
      <c r="G66" s="922">
        <f t="shared" si="4"/>
        <v>73864.239999999991</v>
      </c>
      <c r="H66" s="922">
        <f>SUM(H63:H65)</f>
        <v>-5250.5400000000045</v>
      </c>
      <c r="I66" s="922">
        <f>SUM(I63:I65)</f>
        <v>-731.93999999999869</v>
      </c>
      <c r="J66" s="922">
        <f>SUM(H66:I66)</f>
        <v>-5982.4800000000032</v>
      </c>
    </row>
    <row r="67" spans="1:10" x14ac:dyDescent="0.35">
      <c r="A67" s="368" t="s">
        <v>637</v>
      </c>
      <c r="B67" s="921">
        <f>B62+B66</f>
        <v>901141.57000000007</v>
      </c>
      <c r="C67" s="922">
        <f>C62+C66</f>
        <v>67263.570000000007</v>
      </c>
      <c r="D67" s="922">
        <f>D62+D66</f>
        <v>968405.14</v>
      </c>
      <c r="E67" s="922">
        <f t="shared" ref="E67:F67" si="8">E62+E66</f>
        <v>904502.49</v>
      </c>
      <c r="F67" s="922">
        <f t="shared" si="8"/>
        <v>67356.840000000011</v>
      </c>
      <c r="G67" s="922">
        <f>G62+G66</f>
        <v>971859.33</v>
      </c>
      <c r="H67" s="922">
        <f t="shared" ref="H67:I67" si="9">H62+H66</f>
        <v>3360.9200000000128</v>
      </c>
      <c r="I67" s="922">
        <f t="shared" si="9"/>
        <v>93.270000000011123</v>
      </c>
      <c r="J67" s="922">
        <f>J62+J66</f>
        <v>3454.1900000000242</v>
      </c>
    </row>
    <row r="71" spans="1:10" x14ac:dyDescent="0.35">
      <c r="A71" s="1295" t="s">
        <v>638</v>
      </c>
      <c r="B71" s="1297">
        <v>2018</v>
      </c>
      <c r="C71" s="1297"/>
      <c r="D71" s="1297"/>
      <c r="E71" s="1297">
        <v>2019</v>
      </c>
      <c r="F71" s="1297"/>
      <c r="G71" s="1297"/>
      <c r="H71" s="1297" t="s">
        <v>624</v>
      </c>
      <c r="I71" s="1297"/>
      <c r="J71" s="1298"/>
    </row>
    <row r="72" spans="1:10" x14ac:dyDescent="0.35">
      <c r="A72" s="1296"/>
      <c r="B72" s="369" t="s">
        <v>625</v>
      </c>
      <c r="C72" s="369" t="s">
        <v>626</v>
      </c>
      <c r="D72" s="369" t="s">
        <v>94</v>
      </c>
      <c r="E72" s="369" t="s">
        <v>625</v>
      </c>
      <c r="F72" s="369" t="s">
        <v>626</v>
      </c>
      <c r="G72" s="369" t="s">
        <v>94</v>
      </c>
      <c r="H72" s="369" t="s">
        <v>625</v>
      </c>
      <c r="I72" s="369" t="s">
        <v>626</v>
      </c>
      <c r="J72" s="370" t="s">
        <v>94</v>
      </c>
    </row>
    <row r="73" spans="1:10" x14ac:dyDescent="0.35">
      <c r="A73" s="371" t="s">
        <v>639</v>
      </c>
      <c r="B73" s="923">
        <v>20408.189999999999</v>
      </c>
      <c r="C73" s="924">
        <v>5634.37</v>
      </c>
      <c r="D73" s="924">
        <f t="shared" ref="D73:D87" si="10">SUM(B73:C73)</f>
        <v>26042.559999999998</v>
      </c>
      <c r="E73" s="914">
        <v>16207.53</v>
      </c>
      <c r="F73" s="914">
        <v>5102</v>
      </c>
      <c r="G73" s="914">
        <f t="shared" ref="G73:G90" si="11">SUM(E73:F73)</f>
        <v>21309.53</v>
      </c>
      <c r="H73" s="914">
        <f>E73-B73</f>
        <v>-4200.659999999998</v>
      </c>
      <c r="I73" s="914">
        <f>F73-C73</f>
        <v>-532.36999999999989</v>
      </c>
      <c r="J73" s="914">
        <f t="shared" ref="J73:J90" si="12">SUM(H73:I73)</f>
        <v>-4733.0299999999979</v>
      </c>
    </row>
    <row r="74" spans="1:10" x14ac:dyDescent="0.35">
      <c r="A74" s="371" t="s">
        <v>640</v>
      </c>
      <c r="B74" s="925">
        <v>187704.4</v>
      </c>
      <c r="C74" s="926">
        <v>19315.2</v>
      </c>
      <c r="D74" s="926">
        <f t="shared" si="10"/>
        <v>207019.6</v>
      </c>
      <c r="E74" s="916">
        <v>185182.78</v>
      </c>
      <c r="F74" s="916">
        <v>19571.830000000002</v>
      </c>
      <c r="G74" s="916">
        <f t="shared" si="11"/>
        <v>204754.61</v>
      </c>
      <c r="H74" s="916">
        <f t="shared" ref="H74:I84" si="13">E74-B74</f>
        <v>-2521.6199999999953</v>
      </c>
      <c r="I74" s="916">
        <f t="shared" si="13"/>
        <v>256.63000000000102</v>
      </c>
      <c r="J74" s="916">
        <f t="shared" si="12"/>
        <v>-2264.9899999999943</v>
      </c>
    </row>
    <row r="75" spans="1:10" x14ac:dyDescent="0.35">
      <c r="A75" s="371" t="s">
        <v>641</v>
      </c>
      <c r="B75" s="925">
        <v>0</v>
      </c>
      <c r="C75" s="926">
        <v>600</v>
      </c>
      <c r="D75" s="926">
        <f t="shared" si="10"/>
        <v>600</v>
      </c>
      <c r="E75" s="916">
        <v>1731.79</v>
      </c>
      <c r="F75" s="916">
        <v>0</v>
      </c>
      <c r="G75" s="916">
        <f t="shared" si="11"/>
        <v>1731.79</v>
      </c>
      <c r="H75" s="916">
        <f t="shared" si="13"/>
        <v>1731.79</v>
      </c>
      <c r="I75" s="916">
        <f t="shared" si="13"/>
        <v>-600</v>
      </c>
      <c r="J75" s="916">
        <f t="shared" si="12"/>
        <v>1131.79</v>
      </c>
    </row>
    <row r="76" spans="1:10" x14ac:dyDescent="0.35">
      <c r="A76" s="371" t="s">
        <v>642</v>
      </c>
      <c r="B76" s="925">
        <v>22433.94</v>
      </c>
      <c r="C76" s="926">
        <v>6098</v>
      </c>
      <c r="D76" s="926">
        <f t="shared" si="10"/>
        <v>28531.94</v>
      </c>
      <c r="E76" s="916">
        <v>24682.2</v>
      </c>
      <c r="F76" s="916">
        <v>6034</v>
      </c>
      <c r="G76" s="916">
        <f t="shared" si="11"/>
        <v>30716.2</v>
      </c>
      <c r="H76" s="916">
        <f t="shared" si="13"/>
        <v>2248.260000000002</v>
      </c>
      <c r="I76" s="916">
        <f t="shared" si="13"/>
        <v>-64</v>
      </c>
      <c r="J76" s="916">
        <f t="shared" si="12"/>
        <v>2184.260000000002</v>
      </c>
    </row>
    <row r="77" spans="1:10" x14ac:dyDescent="0.35">
      <c r="A77" s="371" t="s">
        <v>643</v>
      </c>
      <c r="B77" s="925">
        <v>12645.65</v>
      </c>
      <c r="C77" s="926">
        <v>1900.2</v>
      </c>
      <c r="D77" s="926">
        <f t="shared" si="10"/>
        <v>14545.85</v>
      </c>
      <c r="E77" s="916">
        <v>10274.5</v>
      </c>
      <c r="F77" s="916">
        <v>1000</v>
      </c>
      <c r="G77" s="916">
        <f t="shared" si="11"/>
        <v>11274.5</v>
      </c>
      <c r="H77" s="916">
        <f>E77-B77</f>
        <v>-2371.1499999999996</v>
      </c>
      <c r="I77" s="916">
        <f t="shared" si="13"/>
        <v>-900.2</v>
      </c>
      <c r="J77" s="916">
        <f t="shared" si="12"/>
        <v>-3271.3499999999995</v>
      </c>
    </row>
    <row r="78" spans="1:10" x14ac:dyDescent="0.35">
      <c r="A78" s="371" t="s">
        <v>644</v>
      </c>
      <c r="B78" s="925">
        <v>200</v>
      </c>
      <c r="C78" s="926">
        <v>0</v>
      </c>
      <c r="D78" s="926">
        <f t="shared" si="10"/>
        <v>200</v>
      </c>
      <c r="E78" s="916">
        <v>0</v>
      </c>
      <c r="F78" s="916">
        <v>0</v>
      </c>
      <c r="G78" s="916">
        <f t="shared" si="11"/>
        <v>0</v>
      </c>
      <c r="H78" s="916">
        <f t="shared" si="13"/>
        <v>-200</v>
      </c>
      <c r="I78" s="916">
        <f t="shared" si="13"/>
        <v>0</v>
      </c>
      <c r="J78" s="916">
        <f t="shared" si="12"/>
        <v>-200</v>
      </c>
    </row>
    <row r="79" spans="1:10" x14ac:dyDescent="0.35">
      <c r="A79" s="371" t="s">
        <v>645</v>
      </c>
      <c r="B79" s="925">
        <v>38000</v>
      </c>
      <c r="C79" s="926">
        <v>29000</v>
      </c>
      <c r="D79" s="926">
        <f t="shared" si="10"/>
        <v>67000</v>
      </c>
      <c r="E79" s="916">
        <v>0</v>
      </c>
      <c r="F79" s="916">
        <v>0</v>
      </c>
      <c r="G79" s="916">
        <f t="shared" si="11"/>
        <v>0</v>
      </c>
      <c r="H79" s="916">
        <f t="shared" si="13"/>
        <v>-38000</v>
      </c>
      <c r="I79" s="916">
        <f t="shared" si="13"/>
        <v>-29000</v>
      </c>
      <c r="J79" s="916">
        <f t="shared" si="12"/>
        <v>-67000</v>
      </c>
    </row>
    <row r="80" spans="1:10" x14ac:dyDescent="0.35">
      <c r="A80" s="371" t="s">
        <v>646</v>
      </c>
      <c r="B80" s="925">
        <v>6552.58</v>
      </c>
      <c r="C80" s="926">
        <v>2160</v>
      </c>
      <c r="D80" s="926">
        <f t="shared" si="10"/>
        <v>8712.58</v>
      </c>
      <c r="E80" s="916">
        <v>12593</v>
      </c>
      <c r="F80" s="916">
        <v>2060</v>
      </c>
      <c r="G80" s="916">
        <f t="shared" si="11"/>
        <v>14653</v>
      </c>
      <c r="H80" s="916">
        <f>E80-B80</f>
        <v>6040.42</v>
      </c>
      <c r="I80" s="916">
        <f t="shared" si="13"/>
        <v>-100</v>
      </c>
      <c r="J80" s="916">
        <f t="shared" si="12"/>
        <v>5940.42</v>
      </c>
    </row>
    <row r="81" spans="1:10" x14ac:dyDescent="0.35">
      <c r="A81" s="371" t="s">
        <v>647</v>
      </c>
      <c r="B81" s="925">
        <v>2225</v>
      </c>
      <c r="C81" s="926">
        <v>500</v>
      </c>
      <c r="D81" s="926">
        <f t="shared" si="10"/>
        <v>2725</v>
      </c>
      <c r="E81" s="916">
        <v>2500</v>
      </c>
      <c r="F81" s="916">
        <v>0</v>
      </c>
      <c r="G81" s="916">
        <f t="shared" si="11"/>
        <v>2500</v>
      </c>
      <c r="H81" s="916">
        <f t="shared" si="13"/>
        <v>275</v>
      </c>
      <c r="I81" s="916">
        <f t="shared" si="13"/>
        <v>-500</v>
      </c>
      <c r="J81" s="916">
        <f t="shared" si="12"/>
        <v>-225</v>
      </c>
    </row>
    <row r="82" spans="1:10" x14ac:dyDescent="0.35">
      <c r="A82" s="371" t="s">
        <v>648</v>
      </c>
      <c r="B82" s="925">
        <v>4575</v>
      </c>
      <c r="C82" s="926">
        <v>0</v>
      </c>
      <c r="D82" s="926">
        <f t="shared" si="10"/>
        <v>4575</v>
      </c>
      <c r="E82" s="916">
        <v>0</v>
      </c>
      <c r="F82" s="916">
        <v>0</v>
      </c>
      <c r="G82" s="916">
        <f t="shared" si="11"/>
        <v>0</v>
      </c>
      <c r="H82" s="916">
        <f t="shared" si="13"/>
        <v>-4575</v>
      </c>
      <c r="I82" s="916">
        <f t="shared" si="13"/>
        <v>0</v>
      </c>
      <c r="J82" s="916">
        <f t="shared" si="12"/>
        <v>-4575</v>
      </c>
    </row>
    <row r="83" spans="1:10" x14ac:dyDescent="0.35">
      <c r="A83" s="371" t="s">
        <v>649</v>
      </c>
      <c r="B83" s="925">
        <v>0</v>
      </c>
      <c r="C83" s="926">
        <v>0</v>
      </c>
      <c r="D83" s="926">
        <f t="shared" si="10"/>
        <v>0</v>
      </c>
      <c r="E83" s="916">
        <v>0</v>
      </c>
      <c r="F83" s="916">
        <v>0</v>
      </c>
      <c r="G83" s="916">
        <f t="shared" si="11"/>
        <v>0</v>
      </c>
      <c r="H83" s="916">
        <f t="shared" si="13"/>
        <v>0</v>
      </c>
      <c r="I83" s="916">
        <f t="shared" si="13"/>
        <v>0</v>
      </c>
      <c r="J83" s="916">
        <f t="shared" si="12"/>
        <v>0</v>
      </c>
    </row>
    <row r="84" spans="1:10" x14ac:dyDescent="0.35">
      <c r="A84" s="371" t="s">
        <v>650</v>
      </c>
      <c r="B84" s="927">
        <v>148370.72</v>
      </c>
      <c r="C84" s="928">
        <v>17958</v>
      </c>
      <c r="D84" s="928">
        <f t="shared" si="10"/>
        <v>166328.72</v>
      </c>
      <c r="E84" s="920">
        <v>196153.96</v>
      </c>
      <c r="F84" s="920">
        <v>7816</v>
      </c>
      <c r="G84" s="920">
        <f t="shared" si="11"/>
        <v>203969.96</v>
      </c>
      <c r="H84" s="920">
        <f t="shared" si="13"/>
        <v>47783.239999999991</v>
      </c>
      <c r="I84" s="920">
        <f t="shared" si="13"/>
        <v>-10142</v>
      </c>
      <c r="J84" s="920">
        <f t="shared" si="12"/>
        <v>37641.239999999991</v>
      </c>
    </row>
    <row r="85" spans="1:10" x14ac:dyDescent="0.35">
      <c r="A85" s="371" t="s">
        <v>632</v>
      </c>
      <c r="B85" s="929">
        <f>SUM(B73:B84)</f>
        <v>443115.48</v>
      </c>
      <c r="C85" s="930">
        <f>SUM(C73:C84)</f>
        <v>83165.76999999999</v>
      </c>
      <c r="D85" s="930">
        <f t="shared" si="10"/>
        <v>526281.25</v>
      </c>
      <c r="E85" s="922">
        <f>SUM(E73:E84)</f>
        <v>449325.76</v>
      </c>
      <c r="F85" s="922">
        <f>SUM(F73:F84)</f>
        <v>41583.83</v>
      </c>
      <c r="G85" s="922">
        <f>SUM(E85:F85)</f>
        <v>490909.59</v>
      </c>
      <c r="H85" s="922">
        <f>SUM(H73:H84)</f>
        <v>6210.2799999999988</v>
      </c>
      <c r="I85" s="922">
        <f>SUM(I73:I84)</f>
        <v>-41581.94</v>
      </c>
      <c r="J85" s="922">
        <f t="shared" si="12"/>
        <v>-35371.660000000003</v>
      </c>
    </row>
    <row r="86" spans="1:10" x14ac:dyDescent="0.35">
      <c r="A86" s="371" t="s">
        <v>651</v>
      </c>
      <c r="B86" s="925">
        <v>12506.4</v>
      </c>
      <c r="C86" s="926">
        <v>19416.64</v>
      </c>
      <c r="D86" s="926">
        <f t="shared" si="10"/>
        <v>31923.040000000001</v>
      </c>
      <c r="E86" s="916">
        <v>8728.66</v>
      </c>
      <c r="F86" s="916">
        <v>18914.099999999999</v>
      </c>
      <c r="G86" s="916">
        <f t="shared" si="11"/>
        <v>27642.76</v>
      </c>
      <c r="H86" s="916">
        <f>E86-B86</f>
        <v>-3777.74</v>
      </c>
      <c r="I86" s="916">
        <f t="shared" ref="I86:I90" si="14">F86-C86</f>
        <v>-502.54000000000087</v>
      </c>
      <c r="J86" s="916">
        <f t="shared" si="12"/>
        <v>-4280.2800000000007</v>
      </c>
    </row>
    <row r="87" spans="1:10" x14ac:dyDescent="0.35">
      <c r="A87" s="371" t="s">
        <v>652</v>
      </c>
      <c r="B87" s="925">
        <v>42099.08</v>
      </c>
      <c r="C87" s="926">
        <v>0</v>
      </c>
      <c r="D87" s="926">
        <f t="shared" si="10"/>
        <v>42099.08</v>
      </c>
      <c r="E87" s="926">
        <v>26940.41</v>
      </c>
      <c r="F87" s="916">
        <v>0</v>
      </c>
      <c r="G87" s="916">
        <f t="shared" si="11"/>
        <v>26940.41</v>
      </c>
      <c r="H87" s="916">
        <f t="shared" ref="H87:H90" si="15">E87-B87</f>
        <v>-15158.670000000002</v>
      </c>
      <c r="I87" s="916">
        <f t="shared" si="14"/>
        <v>0</v>
      </c>
      <c r="J87" s="916">
        <f t="shared" si="12"/>
        <v>-15158.670000000002</v>
      </c>
    </row>
    <row r="88" spans="1:10" x14ac:dyDescent="0.35">
      <c r="A88" s="372" t="s">
        <v>653</v>
      </c>
      <c r="B88" s="915">
        <v>110.4</v>
      </c>
      <c r="C88" s="926">
        <v>0</v>
      </c>
      <c r="D88" s="916">
        <f>SUM(B88:C88)</f>
        <v>110.4</v>
      </c>
      <c r="E88" s="916">
        <v>611.4</v>
      </c>
      <c r="F88" s="916">
        <v>0</v>
      </c>
      <c r="G88" s="916">
        <f t="shared" si="11"/>
        <v>611.4</v>
      </c>
      <c r="H88" s="916">
        <f t="shared" si="15"/>
        <v>501</v>
      </c>
      <c r="I88" s="916">
        <f t="shared" si="14"/>
        <v>0</v>
      </c>
      <c r="J88" s="916">
        <f t="shared" si="12"/>
        <v>501</v>
      </c>
    </row>
    <row r="89" spans="1:10" x14ac:dyDescent="0.35">
      <c r="A89" s="372" t="s">
        <v>654</v>
      </c>
      <c r="B89" s="915">
        <v>110</v>
      </c>
      <c r="C89" s="926">
        <v>0</v>
      </c>
      <c r="D89" s="916">
        <f t="shared" ref="D89:D90" si="16">SUM(B89:C89)</f>
        <v>110</v>
      </c>
      <c r="E89" s="916">
        <v>0</v>
      </c>
      <c r="F89" s="916">
        <v>0</v>
      </c>
      <c r="G89" s="916">
        <f t="shared" si="11"/>
        <v>0</v>
      </c>
      <c r="H89" s="916">
        <f t="shared" si="15"/>
        <v>-110</v>
      </c>
      <c r="I89" s="916">
        <f t="shared" si="14"/>
        <v>0</v>
      </c>
      <c r="J89" s="916">
        <f t="shared" si="12"/>
        <v>-110</v>
      </c>
    </row>
    <row r="90" spans="1:10" x14ac:dyDescent="0.35">
      <c r="A90" s="372" t="s">
        <v>648</v>
      </c>
      <c r="B90" s="919">
        <v>6979.28</v>
      </c>
      <c r="C90" s="920">
        <v>0</v>
      </c>
      <c r="D90" s="920">
        <f t="shared" si="16"/>
        <v>6979.28</v>
      </c>
      <c r="E90" s="920">
        <v>1662.82</v>
      </c>
      <c r="F90" s="920">
        <v>0</v>
      </c>
      <c r="G90" s="920">
        <f t="shared" si="11"/>
        <v>1662.82</v>
      </c>
      <c r="H90" s="920">
        <f t="shared" si="15"/>
        <v>-5316.46</v>
      </c>
      <c r="I90" s="920">
        <f t="shared" si="14"/>
        <v>0</v>
      </c>
      <c r="J90" s="920">
        <f t="shared" si="12"/>
        <v>-5316.46</v>
      </c>
    </row>
    <row r="91" spans="1:10" x14ac:dyDescent="0.35">
      <c r="A91" s="372" t="s">
        <v>636</v>
      </c>
      <c r="B91" s="921">
        <f>SUM(B86:B90)</f>
        <v>61805.16</v>
      </c>
      <c r="C91" s="922">
        <f>SUM(C86:C90)</f>
        <v>19416.64</v>
      </c>
      <c r="D91" s="922">
        <f>SUM(B91:C91)</f>
        <v>81221.8</v>
      </c>
      <c r="E91" s="922">
        <f>SUM(E86:E90)</f>
        <v>37943.29</v>
      </c>
      <c r="F91" s="922">
        <f>SUM(F86:F90)</f>
        <v>18914.099999999999</v>
      </c>
      <c r="G91" s="922">
        <f>SUM(E91:F91)</f>
        <v>56857.39</v>
      </c>
      <c r="H91" s="922">
        <f>SUM(H86:H90)</f>
        <v>-23861.870000000003</v>
      </c>
      <c r="I91" s="922">
        <f>SUM(I86:I90)</f>
        <v>-502.54000000000087</v>
      </c>
      <c r="J91" s="922">
        <f>SUM(H91:I91)</f>
        <v>-24364.410000000003</v>
      </c>
    </row>
    <row r="92" spans="1:10" x14ac:dyDescent="0.35">
      <c r="A92" s="373" t="s">
        <v>637</v>
      </c>
      <c r="B92" s="921">
        <f>B85+B91</f>
        <v>504920.64</v>
      </c>
      <c r="C92" s="922">
        <f>C85+C91</f>
        <v>102582.40999999999</v>
      </c>
      <c r="D92" s="922">
        <f>D85+D91</f>
        <v>607503.05000000005</v>
      </c>
      <c r="E92" s="922">
        <f t="shared" ref="E92:F92" si="17">E85+E91</f>
        <v>487269.05</v>
      </c>
      <c r="F92" s="922">
        <f t="shared" si="17"/>
        <v>60497.93</v>
      </c>
      <c r="G92" s="922">
        <f>G85+G91</f>
        <v>547766.98</v>
      </c>
      <c r="H92" s="922">
        <f t="shared" ref="H92:I92" si="18">H85+H91</f>
        <v>-17651.590000000004</v>
      </c>
      <c r="I92" s="922">
        <f t="shared" si="18"/>
        <v>-42084.480000000003</v>
      </c>
      <c r="J92" s="922">
        <f>J85+J91</f>
        <v>-59736.070000000007</v>
      </c>
    </row>
    <row r="110" spans="1:1" x14ac:dyDescent="0.35">
      <c r="A110" s="261" t="s">
        <v>1090</v>
      </c>
    </row>
  </sheetData>
  <mergeCells count="13">
    <mergeCell ref="A71:A72"/>
    <mergeCell ref="B71:D71"/>
    <mergeCell ref="E71:G71"/>
    <mergeCell ref="H71:J71"/>
    <mergeCell ref="A11:A12"/>
    <mergeCell ref="B11:D11"/>
    <mergeCell ref="E11:G11"/>
    <mergeCell ref="H11:J11"/>
    <mergeCell ref="A48:J48"/>
    <mergeCell ref="A55:A56"/>
    <mergeCell ref="B55:D55"/>
    <mergeCell ref="E55:G55"/>
    <mergeCell ref="H55:J55"/>
  </mergeCells>
  <conditionalFormatting sqref="B73:J92">
    <cfRule type="cellIs" dxfId="0" priority="1" operator="equal">
      <formula>0</formula>
    </cfRule>
  </conditionalFormatting>
  <hyperlinks>
    <hyperlink ref="A3" location="Sommaire!A1" display="Retour au sommaire" xr:uid="{00000000-0004-0000-2500-000000000000}"/>
    <hyperlink ref="C3" location="'Sources et champs'!A1" display="Source et champs" xr:uid="{00000000-0004-0000-2500-000001000000}"/>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&amp;R&amp;P/&amp;N</oddFooter>
  </headerFooter>
  <rowBreaks count="1" manualBreakCount="1">
    <brk id="49" max="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dimension ref="A1:B117"/>
  <sheetViews>
    <sheetView zoomScaleNormal="100" zoomScaleSheetLayoutView="100" workbookViewId="0">
      <selection activeCell="B2" sqref="B2"/>
    </sheetView>
  </sheetViews>
  <sheetFormatPr baseColWidth="10" defaultColWidth="11.54296875" defaultRowHeight="14" x14ac:dyDescent="0.3"/>
  <cols>
    <col min="1" max="1" width="18.54296875" style="263" customWidth="1"/>
    <col min="2" max="2" width="102.7265625" style="263" customWidth="1"/>
    <col min="3" max="16384" width="11.54296875" style="263"/>
  </cols>
  <sheetData>
    <row r="1" spans="1:2" ht="16.5" customHeight="1" x14ac:dyDescent="0.4">
      <c r="B1" s="266" t="s">
        <v>1005</v>
      </c>
    </row>
    <row r="2" spans="1:2" ht="21" customHeight="1" x14ac:dyDescent="0.35">
      <c r="B2" s="3" t="s">
        <v>11</v>
      </c>
    </row>
    <row r="3" spans="1:2" ht="10.5" customHeight="1" x14ac:dyDescent="0.35">
      <c r="A3" s="3"/>
    </row>
    <row r="4" spans="1:2" x14ac:dyDescent="0.3">
      <c r="A4" s="264" t="s">
        <v>790</v>
      </c>
      <c r="B4" s="265" t="s">
        <v>791</v>
      </c>
    </row>
    <row r="5" spans="1:2" x14ac:dyDescent="0.3">
      <c r="A5" s="269" t="s">
        <v>792</v>
      </c>
      <c r="B5" s="268" t="s">
        <v>793</v>
      </c>
    </row>
    <row r="6" spans="1:2" x14ac:dyDescent="0.3">
      <c r="A6" s="269" t="s">
        <v>219</v>
      </c>
      <c r="B6" s="268" t="s">
        <v>794</v>
      </c>
    </row>
    <row r="7" spans="1:2" x14ac:dyDescent="0.3">
      <c r="A7" s="269" t="s">
        <v>795</v>
      </c>
      <c r="B7" s="268" t="s">
        <v>796</v>
      </c>
    </row>
    <row r="8" spans="1:2" x14ac:dyDescent="0.3">
      <c r="A8" s="269" t="s">
        <v>797</v>
      </c>
      <c r="B8" s="268" t="s">
        <v>798</v>
      </c>
    </row>
    <row r="9" spans="1:2" x14ac:dyDescent="0.3">
      <c r="A9" s="269" t="s">
        <v>799</v>
      </c>
      <c r="B9" s="268" t="s">
        <v>800</v>
      </c>
    </row>
    <row r="10" spans="1:2" x14ac:dyDescent="0.3">
      <c r="A10" s="269" t="s">
        <v>185</v>
      </c>
      <c r="B10" s="268" t="s">
        <v>801</v>
      </c>
    </row>
    <row r="11" spans="1:2" x14ac:dyDescent="0.3">
      <c r="A11" s="269" t="s">
        <v>802</v>
      </c>
      <c r="B11" s="268" t="s">
        <v>803</v>
      </c>
    </row>
    <row r="12" spans="1:2" x14ac:dyDescent="0.3">
      <c r="A12" s="269" t="s">
        <v>804</v>
      </c>
      <c r="B12" s="268" t="s">
        <v>805</v>
      </c>
    </row>
    <row r="13" spans="1:2" x14ac:dyDescent="0.3">
      <c r="A13" s="269" t="s">
        <v>806</v>
      </c>
      <c r="B13" s="268" t="s">
        <v>807</v>
      </c>
    </row>
    <row r="14" spans="1:2" x14ac:dyDescent="0.3">
      <c r="A14" s="269" t="s">
        <v>808</v>
      </c>
      <c r="B14" s="268" t="s">
        <v>809</v>
      </c>
    </row>
    <row r="15" spans="1:2" x14ac:dyDescent="0.3">
      <c r="A15" s="269" t="s">
        <v>810</v>
      </c>
      <c r="B15" s="268" t="s">
        <v>811</v>
      </c>
    </row>
    <row r="16" spans="1:2" x14ac:dyDescent="0.3">
      <c r="A16" s="269" t="s">
        <v>812</v>
      </c>
      <c r="B16" s="268" t="s">
        <v>813</v>
      </c>
    </row>
    <row r="17" spans="1:2" x14ac:dyDescent="0.3">
      <c r="A17" s="269" t="s">
        <v>814</v>
      </c>
      <c r="B17" s="268" t="s">
        <v>815</v>
      </c>
    </row>
    <row r="18" spans="1:2" x14ac:dyDescent="0.3">
      <c r="A18" s="269" t="s">
        <v>816</v>
      </c>
      <c r="B18" s="268" t="s">
        <v>817</v>
      </c>
    </row>
    <row r="19" spans="1:2" x14ac:dyDescent="0.3">
      <c r="A19" s="269" t="s">
        <v>818</v>
      </c>
      <c r="B19" s="268" t="s">
        <v>819</v>
      </c>
    </row>
    <row r="20" spans="1:2" x14ac:dyDescent="0.3">
      <c r="A20" s="269" t="s">
        <v>820</v>
      </c>
      <c r="B20" s="268" t="s">
        <v>821</v>
      </c>
    </row>
    <row r="21" spans="1:2" x14ac:dyDescent="0.3">
      <c r="A21" s="269" t="s">
        <v>822</v>
      </c>
      <c r="B21" s="268" t="s">
        <v>823</v>
      </c>
    </row>
    <row r="22" spans="1:2" x14ac:dyDescent="0.3">
      <c r="A22" s="269" t="s">
        <v>824</v>
      </c>
      <c r="B22" s="268" t="s">
        <v>825</v>
      </c>
    </row>
    <row r="23" spans="1:2" x14ac:dyDescent="0.3">
      <c r="A23" s="269" t="s">
        <v>222</v>
      </c>
      <c r="B23" s="268" t="s">
        <v>826</v>
      </c>
    </row>
    <row r="24" spans="1:2" x14ac:dyDescent="0.3">
      <c r="A24" s="269" t="s">
        <v>827</v>
      </c>
      <c r="B24" s="268" t="s">
        <v>828</v>
      </c>
    </row>
    <row r="25" spans="1:2" x14ac:dyDescent="0.3">
      <c r="A25" s="269" t="s">
        <v>829</v>
      </c>
      <c r="B25" s="268" t="s">
        <v>830</v>
      </c>
    </row>
    <row r="26" spans="1:2" ht="29.25" customHeight="1" x14ac:dyDescent="0.3">
      <c r="A26" s="269" t="s">
        <v>831</v>
      </c>
      <c r="B26" s="267" t="s">
        <v>832</v>
      </c>
    </row>
    <row r="27" spans="1:2" x14ac:dyDescent="0.3">
      <c r="A27" s="269" t="s">
        <v>833</v>
      </c>
      <c r="B27" s="268" t="s">
        <v>834</v>
      </c>
    </row>
    <row r="28" spans="1:2" x14ac:dyDescent="0.3">
      <c r="A28" s="269" t="s">
        <v>223</v>
      </c>
      <c r="B28" s="268" t="s">
        <v>1091</v>
      </c>
    </row>
    <row r="29" spans="1:2" x14ac:dyDescent="0.3">
      <c r="A29" s="269" t="s">
        <v>835</v>
      </c>
      <c r="B29" s="268" t="s">
        <v>836</v>
      </c>
    </row>
    <row r="30" spans="1:2" x14ac:dyDescent="0.3">
      <c r="A30" s="269" t="s">
        <v>200</v>
      </c>
      <c r="B30" s="267" t="s">
        <v>837</v>
      </c>
    </row>
    <row r="31" spans="1:2" x14ac:dyDescent="0.3">
      <c r="A31" s="269" t="s">
        <v>838</v>
      </c>
      <c r="B31" s="268" t="s">
        <v>839</v>
      </c>
    </row>
    <row r="32" spans="1:2" x14ac:dyDescent="0.3">
      <c r="A32" s="269" t="s">
        <v>840</v>
      </c>
      <c r="B32" s="268" t="s">
        <v>841</v>
      </c>
    </row>
    <row r="33" spans="1:2" x14ac:dyDescent="0.3">
      <c r="A33" s="269" t="s">
        <v>842</v>
      </c>
      <c r="B33" s="268" t="s">
        <v>843</v>
      </c>
    </row>
    <row r="34" spans="1:2" x14ac:dyDescent="0.3">
      <c r="A34" s="269" t="s">
        <v>844</v>
      </c>
      <c r="B34" s="268" t="s">
        <v>845</v>
      </c>
    </row>
    <row r="35" spans="1:2" x14ac:dyDescent="0.3">
      <c r="A35" s="269" t="s">
        <v>846</v>
      </c>
      <c r="B35" s="268" t="s">
        <v>847</v>
      </c>
    </row>
    <row r="36" spans="1:2" x14ac:dyDescent="0.3">
      <c r="A36" s="269" t="s">
        <v>848</v>
      </c>
      <c r="B36" s="268" t="s">
        <v>849</v>
      </c>
    </row>
    <row r="37" spans="1:2" x14ac:dyDescent="0.3">
      <c r="A37" s="269" t="s">
        <v>850</v>
      </c>
      <c r="B37" s="268" t="s">
        <v>851</v>
      </c>
    </row>
    <row r="38" spans="1:2" x14ac:dyDescent="0.3">
      <c r="A38" s="269" t="s">
        <v>852</v>
      </c>
      <c r="B38" s="268" t="s">
        <v>853</v>
      </c>
    </row>
    <row r="39" spans="1:2" x14ac:dyDescent="0.3">
      <c r="A39" s="269" t="s">
        <v>854</v>
      </c>
      <c r="B39" s="268" t="s">
        <v>855</v>
      </c>
    </row>
    <row r="40" spans="1:2" x14ac:dyDescent="0.3">
      <c r="A40" s="269" t="s">
        <v>856</v>
      </c>
      <c r="B40" s="268" t="s">
        <v>857</v>
      </c>
    </row>
    <row r="41" spans="1:2" x14ac:dyDescent="0.3">
      <c r="A41" s="269" t="s">
        <v>858</v>
      </c>
      <c r="B41" s="268" t="s">
        <v>859</v>
      </c>
    </row>
    <row r="42" spans="1:2" x14ac:dyDescent="0.3">
      <c r="A42" s="269" t="s">
        <v>860</v>
      </c>
      <c r="B42" s="268" t="s">
        <v>861</v>
      </c>
    </row>
    <row r="43" spans="1:2" x14ac:dyDescent="0.3">
      <c r="A43" s="269" t="s">
        <v>862</v>
      </c>
      <c r="B43" s="268" t="s">
        <v>863</v>
      </c>
    </row>
    <row r="44" spans="1:2" x14ac:dyDescent="0.3">
      <c r="A44" s="269" t="s">
        <v>156</v>
      </c>
      <c r="B44" s="268" t="s">
        <v>864</v>
      </c>
    </row>
    <row r="45" spans="1:2" x14ac:dyDescent="0.3">
      <c r="A45" s="269" t="s">
        <v>865</v>
      </c>
      <c r="B45" s="268" t="s">
        <v>866</v>
      </c>
    </row>
    <row r="46" spans="1:2" x14ac:dyDescent="0.3">
      <c r="A46" s="269" t="s">
        <v>867</v>
      </c>
      <c r="B46" s="268" t="s">
        <v>868</v>
      </c>
    </row>
    <row r="47" spans="1:2" x14ac:dyDescent="0.3">
      <c r="A47" s="269" t="s">
        <v>95</v>
      </c>
      <c r="B47" s="268" t="s">
        <v>869</v>
      </c>
    </row>
    <row r="48" spans="1:2" x14ac:dyDescent="0.3">
      <c r="A48" s="269" t="s">
        <v>870</v>
      </c>
      <c r="B48" s="268" t="s">
        <v>871</v>
      </c>
    </row>
    <row r="49" spans="1:2" x14ac:dyDescent="0.3">
      <c r="A49" s="269" t="s">
        <v>872</v>
      </c>
      <c r="B49" s="268" t="s">
        <v>873</v>
      </c>
    </row>
    <row r="50" spans="1:2" x14ac:dyDescent="0.3">
      <c r="A50" s="269" t="s">
        <v>874</v>
      </c>
      <c r="B50" s="268" t="s">
        <v>875</v>
      </c>
    </row>
    <row r="51" spans="1:2" x14ac:dyDescent="0.3">
      <c r="A51" s="269" t="s">
        <v>876</v>
      </c>
      <c r="B51" s="268" t="s">
        <v>877</v>
      </c>
    </row>
    <row r="52" spans="1:2" x14ac:dyDescent="0.3">
      <c r="A52" s="269" t="s">
        <v>878</v>
      </c>
      <c r="B52" s="268" t="s">
        <v>879</v>
      </c>
    </row>
    <row r="53" spans="1:2" x14ac:dyDescent="0.3">
      <c r="A53" s="269" t="s">
        <v>880</v>
      </c>
      <c r="B53" s="268" t="s">
        <v>881</v>
      </c>
    </row>
    <row r="54" spans="1:2" x14ac:dyDescent="0.3">
      <c r="A54" s="269" t="s">
        <v>882</v>
      </c>
      <c r="B54" s="268" t="s">
        <v>883</v>
      </c>
    </row>
    <row r="55" spans="1:2" x14ac:dyDescent="0.3">
      <c r="A55" s="269" t="s">
        <v>884</v>
      </c>
      <c r="B55" s="268" t="s">
        <v>885</v>
      </c>
    </row>
    <row r="56" spans="1:2" x14ac:dyDescent="0.3">
      <c r="A56" s="269" t="s">
        <v>886</v>
      </c>
      <c r="B56" s="268" t="s">
        <v>887</v>
      </c>
    </row>
    <row r="57" spans="1:2" x14ac:dyDescent="0.3">
      <c r="A57" s="269" t="s">
        <v>888</v>
      </c>
      <c r="B57" s="268" t="s">
        <v>889</v>
      </c>
    </row>
    <row r="58" spans="1:2" x14ac:dyDescent="0.3">
      <c r="A58" s="269" t="s">
        <v>890</v>
      </c>
      <c r="B58" s="268" t="s">
        <v>891</v>
      </c>
    </row>
    <row r="59" spans="1:2" x14ac:dyDescent="0.3">
      <c r="A59" s="269" t="s">
        <v>892</v>
      </c>
      <c r="B59" s="268" t="s">
        <v>893</v>
      </c>
    </row>
    <row r="60" spans="1:2" x14ac:dyDescent="0.3">
      <c r="A60" s="269" t="s">
        <v>894</v>
      </c>
      <c r="B60" s="268" t="s">
        <v>895</v>
      </c>
    </row>
    <row r="61" spans="1:2" x14ac:dyDescent="0.3">
      <c r="A61" s="269" t="s">
        <v>896</v>
      </c>
      <c r="B61" s="268" t="s">
        <v>897</v>
      </c>
    </row>
    <row r="62" spans="1:2" x14ac:dyDescent="0.3">
      <c r="A62" s="269" t="s">
        <v>898</v>
      </c>
      <c r="B62" s="268" t="s">
        <v>899</v>
      </c>
    </row>
    <row r="63" spans="1:2" x14ac:dyDescent="0.3">
      <c r="A63" s="269" t="s">
        <v>900</v>
      </c>
      <c r="B63" s="268" t="s">
        <v>901</v>
      </c>
    </row>
    <row r="64" spans="1:2" x14ac:dyDescent="0.3">
      <c r="A64" s="269" t="s">
        <v>902</v>
      </c>
      <c r="B64" s="268" t="s">
        <v>903</v>
      </c>
    </row>
    <row r="65" spans="1:2" x14ac:dyDescent="0.3">
      <c r="A65" s="269" t="s">
        <v>904</v>
      </c>
      <c r="B65" s="268" t="s">
        <v>905</v>
      </c>
    </row>
    <row r="66" spans="1:2" x14ac:dyDescent="0.3">
      <c r="A66" s="269" t="s">
        <v>906</v>
      </c>
      <c r="B66" s="268" t="s">
        <v>907</v>
      </c>
    </row>
    <row r="67" spans="1:2" x14ac:dyDescent="0.3">
      <c r="A67" s="269" t="s">
        <v>908</v>
      </c>
      <c r="B67" s="268" t="s">
        <v>909</v>
      </c>
    </row>
    <row r="68" spans="1:2" x14ac:dyDescent="0.3">
      <c r="A68" s="269" t="s">
        <v>910</v>
      </c>
      <c r="B68" s="268" t="s">
        <v>911</v>
      </c>
    </row>
    <row r="69" spans="1:2" x14ac:dyDescent="0.3">
      <c r="A69" s="269" t="s">
        <v>73</v>
      </c>
      <c r="B69" s="268" t="s">
        <v>1064</v>
      </c>
    </row>
    <row r="70" spans="1:2" x14ac:dyDescent="0.3">
      <c r="A70" s="269" t="s">
        <v>912</v>
      </c>
      <c r="B70" s="268" t="s">
        <v>913</v>
      </c>
    </row>
    <row r="71" spans="1:2" x14ac:dyDescent="0.3">
      <c r="A71" s="269" t="s">
        <v>914</v>
      </c>
      <c r="B71" s="268" t="s">
        <v>915</v>
      </c>
    </row>
    <row r="72" spans="1:2" x14ac:dyDescent="0.3">
      <c r="A72" s="269" t="s">
        <v>916</v>
      </c>
      <c r="B72" s="268" t="s">
        <v>917</v>
      </c>
    </row>
    <row r="73" spans="1:2" x14ac:dyDescent="0.3">
      <c r="A73" s="269" t="s">
        <v>918</v>
      </c>
      <c r="B73" s="268" t="s">
        <v>919</v>
      </c>
    </row>
    <row r="74" spans="1:2" x14ac:dyDescent="0.3">
      <c r="A74" s="269" t="s">
        <v>920</v>
      </c>
      <c r="B74" s="268" t="s">
        <v>921</v>
      </c>
    </row>
    <row r="75" spans="1:2" x14ac:dyDescent="0.3">
      <c r="A75" s="269" t="s">
        <v>922</v>
      </c>
      <c r="B75" s="268" t="s">
        <v>923</v>
      </c>
    </row>
    <row r="76" spans="1:2" x14ac:dyDescent="0.3">
      <c r="A76" s="269" t="s">
        <v>924</v>
      </c>
      <c r="B76" s="268" t="s">
        <v>925</v>
      </c>
    </row>
    <row r="77" spans="1:2" x14ac:dyDescent="0.3">
      <c r="A77" s="269" t="s">
        <v>926</v>
      </c>
      <c r="B77" s="268" t="s">
        <v>927</v>
      </c>
    </row>
    <row r="78" spans="1:2" x14ac:dyDescent="0.3">
      <c r="A78" s="269" t="s">
        <v>1062</v>
      </c>
      <c r="B78" s="268" t="s">
        <v>1063</v>
      </c>
    </row>
    <row r="79" spans="1:2" x14ac:dyDescent="0.3">
      <c r="A79" s="269" t="s">
        <v>928</v>
      </c>
      <c r="B79" s="268" t="s">
        <v>929</v>
      </c>
    </row>
    <row r="80" spans="1:2" x14ac:dyDescent="0.3">
      <c r="A80" s="269" t="s">
        <v>930</v>
      </c>
      <c r="B80" s="268" t="s">
        <v>931</v>
      </c>
    </row>
    <row r="81" spans="1:2" x14ac:dyDescent="0.3">
      <c r="A81" s="269" t="s">
        <v>192</v>
      </c>
      <c r="B81" s="268" t="s">
        <v>932</v>
      </c>
    </row>
    <row r="82" spans="1:2" x14ac:dyDescent="0.3">
      <c r="A82" s="269" t="s">
        <v>933</v>
      </c>
      <c r="B82" s="268" t="s">
        <v>934</v>
      </c>
    </row>
    <row r="83" spans="1:2" x14ac:dyDescent="0.3">
      <c r="A83" s="269" t="s">
        <v>935</v>
      </c>
      <c r="B83" s="268" t="s">
        <v>936</v>
      </c>
    </row>
    <row r="84" spans="1:2" x14ac:dyDescent="0.3">
      <c r="A84" s="269" t="s">
        <v>937</v>
      </c>
      <c r="B84" s="268" t="s">
        <v>938</v>
      </c>
    </row>
    <row r="85" spans="1:2" x14ac:dyDescent="0.3">
      <c r="A85" s="269" t="s">
        <v>939</v>
      </c>
      <c r="B85" s="268" t="s">
        <v>940</v>
      </c>
    </row>
    <row r="86" spans="1:2" x14ac:dyDescent="0.3">
      <c r="A86" s="269" t="s">
        <v>941</v>
      </c>
      <c r="B86" s="268" t="s">
        <v>942</v>
      </c>
    </row>
    <row r="87" spans="1:2" x14ac:dyDescent="0.3">
      <c r="A87" s="269" t="s">
        <v>943</v>
      </c>
      <c r="B87" s="268" t="s">
        <v>944</v>
      </c>
    </row>
    <row r="88" spans="1:2" x14ac:dyDescent="0.3">
      <c r="A88" s="269" t="s">
        <v>945</v>
      </c>
      <c r="B88" s="268" t="s">
        <v>946</v>
      </c>
    </row>
    <row r="89" spans="1:2" x14ac:dyDescent="0.3">
      <c r="A89" s="269" t="s">
        <v>947</v>
      </c>
      <c r="B89" s="268" t="s">
        <v>948</v>
      </c>
    </row>
    <row r="90" spans="1:2" x14ac:dyDescent="0.3">
      <c r="A90" s="269" t="s">
        <v>949</v>
      </c>
      <c r="B90" s="268" t="s">
        <v>950</v>
      </c>
    </row>
    <row r="91" spans="1:2" x14ac:dyDescent="0.3">
      <c r="A91" s="269" t="s">
        <v>951</v>
      </c>
      <c r="B91" s="268" t="s">
        <v>952</v>
      </c>
    </row>
    <row r="92" spans="1:2" x14ac:dyDescent="0.3">
      <c r="A92" s="269" t="s">
        <v>953</v>
      </c>
      <c r="B92" s="268" t="s">
        <v>954</v>
      </c>
    </row>
    <row r="93" spans="1:2" x14ac:dyDescent="0.3">
      <c r="A93" s="269" t="s">
        <v>955</v>
      </c>
      <c r="B93" s="268" t="s">
        <v>956</v>
      </c>
    </row>
    <row r="94" spans="1:2" x14ac:dyDescent="0.3">
      <c r="A94" s="269" t="s">
        <v>957</v>
      </c>
      <c r="B94" s="268" t="s">
        <v>958</v>
      </c>
    </row>
    <row r="95" spans="1:2" x14ac:dyDescent="0.3">
      <c r="A95" s="269" t="s">
        <v>959</v>
      </c>
      <c r="B95" s="268" t="s">
        <v>960</v>
      </c>
    </row>
    <row r="96" spans="1:2" x14ac:dyDescent="0.3">
      <c r="A96" s="269" t="s">
        <v>961</v>
      </c>
      <c r="B96" s="268" t="s">
        <v>962</v>
      </c>
    </row>
    <row r="97" spans="1:2" x14ac:dyDescent="0.3">
      <c r="A97" s="269" t="s">
        <v>963</v>
      </c>
      <c r="B97" s="268" t="s">
        <v>964</v>
      </c>
    </row>
    <row r="98" spans="1:2" x14ac:dyDescent="0.3">
      <c r="A98" s="269" t="s">
        <v>965</v>
      </c>
      <c r="B98" s="268" t="s">
        <v>966</v>
      </c>
    </row>
    <row r="99" spans="1:2" x14ac:dyDescent="0.3">
      <c r="A99" s="269" t="s">
        <v>967</v>
      </c>
      <c r="B99" s="268" t="s">
        <v>968</v>
      </c>
    </row>
    <row r="100" spans="1:2" x14ac:dyDescent="0.3">
      <c r="A100" s="269" t="s">
        <v>969</v>
      </c>
      <c r="B100" s="268" t="s">
        <v>970</v>
      </c>
    </row>
    <row r="101" spans="1:2" x14ac:dyDescent="0.3">
      <c r="A101" s="269" t="s">
        <v>971</v>
      </c>
      <c r="B101" s="268" t="s">
        <v>972</v>
      </c>
    </row>
    <row r="102" spans="1:2" x14ac:dyDescent="0.3">
      <c r="A102" s="269" t="s">
        <v>973</v>
      </c>
      <c r="B102" s="268" t="s">
        <v>974</v>
      </c>
    </row>
    <row r="103" spans="1:2" x14ac:dyDescent="0.3">
      <c r="A103" s="269" t="s">
        <v>975</v>
      </c>
      <c r="B103" s="268" t="s">
        <v>976</v>
      </c>
    </row>
    <row r="104" spans="1:2" x14ac:dyDescent="0.3">
      <c r="A104" s="269" t="s">
        <v>977</v>
      </c>
      <c r="B104" s="268" t="s">
        <v>978</v>
      </c>
    </row>
    <row r="105" spans="1:2" x14ac:dyDescent="0.3">
      <c r="A105" s="269" t="s">
        <v>979</v>
      </c>
      <c r="B105" s="268" t="s">
        <v>980</v>
      </c>
    </row>
    <row r="106" spans="1:2" x14ac:dyDescent="0.3">
      <c r="A106" s="269" t="s">
        <v>981</v>
      </c>
      <c r="B106" s="268" t="s">
        <v>982</v>
      </c>
    </row>
    <row r="107" spans="1:2" x14ac:dyDescent="0.3">
      <c r="A107" s="269" t="s">
        <v>983</v>
      </c>
      <c r="B107" s="268" t="s">
        <v>984</v>
      </c>
    </row>
    <row r="108" spans="1:2" x14ac:dyDescent="0.3">
      <c r="A108" s="269" t="s">
        <v>985</v>
      </c>
      <c r="B108" s="268" t="s">
        <v>986</v>
      </c>
    </row>
    <row r="109" spans="1:2" x14ac:dyDescent="0.3">
      <c r="A109" s="269" t="s">
        <v>987</v>
      </c>
      <c r="B109" s="268" t="s">
        <v>988</v>
      </c>
    </row>
    <row r="110" spans="1:2" x14ac:dyDescent="0.3">
      <c r="A110" s="269" t="s">
        <v>989</v>
      </c>
      <c r="B110" s="268" t="s">
        <v>990</v>
      </c>
    </row>
    <row r="111" spans="1:2" x14ac:dyDescent="0.3">
      <c r="A111" s="269" t="s">
        <v>991</v>
      </c>
      <c r="B111" s="268" t="s">
        <v>992</v>
      </c>
    </row>
    <row r="112" spans="1:2" x14ac:dyDescent="0.3">
      <c r="A112" s="269" t="s">
        <v>993</v>
      </c>
      <c r="B112" s="268" t="s">
        <v>994</v>
      </c>
    </row>
    <row r="113" spans="1:2" x14ac:dyDescent="0.3">
      <c r="A113" s="269" t="s">
        <v>995</v>
      </c>
      <c r="B113" s="268" t="s">
        <v>996</v>
      </c>
    </row>
    <row r="114" spans="1:2" x14ac:dyDescent="0.3">
      <c r="A114" s="269" t="s">
        <v>997</v>
      </c>
      <c r="B114" s="268" t="s">
        <v>998</v>
      </c>
    </row>
    <row r="115" spans="1:2" x14ac:dyDescent="0.3">
      <c r="A115" s="269" t="s">
        <v>999</v>
      </c>
      <c r="B115" s="268" t="s">
        <v>1000</v>
      </c>
    </row>
    <row r="116" spans="1:2" x14ac:dyDescent="0.3">
      <c r="A116" s="269" t="s">
        <v>1001</v>
      </c>
      <c r="B116" s="268" t="s">
        <v>1002</v>
      </c>
    </row>
    <row r="117" spans="1:2" x14ac:dyDescent="0.3">
      <c r="A117" s="269" t="s">
        <v>1003</v>
      </c>
      <c r="B117" s="268" t="s">
        <v>1004</v>
      </c>
    </row>
  </sheetData>
  <hyperlinks>
    <hyperlink ref="B51" r:id="rId1" display="https://europass.cedefop.europa.eu/fr/documents/curriculum-vitae" xr:uid="{00000000-0004-0000-2600-000000000000}"/>
    <hyperlink ref="B58" r:id="rId2" display="http://www.ac-rouen.fr/-direction-des-relations-et-des-ressources-humaines-4774.kjsp" xr:uid="{00000000-0004-0000-2600-000001000000}"/>
    <hyperlink ref="B2" location="Sommaire!A1" display="Retour au sommaire" xr:uid="{00000000-0004-0000-2600-000002000000}"/>
  </hyperlinks>
  <pageMargins left="0.70866141732283472" right="0.70866141732283472" top="0.74803149606299213" bottom="0.74803149606299213" header="0.31496062992125984" footer="0.31496062992125984"/>
  <pageSetup paperSize="9" scale="72" orientation="portrait" r:id="rId3"/>
  <headerFooter differentFirst="1" scaleWithDoc="0">
    <oddFooter>&amp;R&amp;P/&amp;N</oddFooter>
  </headerFooter>
  <rowBreaks count="1" manualBreakCount="1">
    <brk id="64"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2:D72"/>
  <sheetViews>
    <sheetView showGridLines="0" zoomScaleNormal="100" workbookViewId="0">
      <selection activeCell="B16" sqref="B16:C16"/>
    </sheetView>
  </sheetViews>
  <sheetFormatPr baseColWidth="10" defaultRowHeight="14.5" x14ac:dyDescent="0.35"/>
  <cols>
    <col min="1" max="1" width="3.7265625" customWidth="1"/>
    <col min="2" max="2" width="153.7265625" bestFit="1" customWidth="1"/>
    <col min="3" max="3" width="10" customWidth="1"/>
  </cols>
  <sheetData>
    <row r="2" spans="1:4" ht="20.5" x14ac:dyDescent="0.45">
      <c r="A2" s="4"/>
      <c r="B2" s="290" t="s">
        <v>10</v>
      </c>
      <c r="C2" s="1"/>
      <c r="D2" s="1"/>
    </row>
    <row r="3" spans="1:4" ht="18.5" x14ac:dyDescent="0.45">
      <c r="A3" s="4"/>
      <c r="B3" s="3" t="s">
        <v>11</v>
      </c>
      <c r="C3" s="1"/>
      <c r="D3" s="1"/>
    </row>
    <row r="4" spans="1:4" ht="18.5" x14ac:dyDescent="0.45">
      <c r="A4" s="4"/>
      <c r="B4" s="4"/>
      <c r="C4" s="1"/>
      <c r="D4" s="1"/>
    </row>
    <row r="5" spans="1:4" ht="18.5" x14ac:dyDescent="0.45">
      <c r="A5" s="4"/>
      <c r="B5" s="271" t="s">
        <v>595</v>
      </c>
      <c r="C5" s="1"/>
      <c r="D5" s="1"/>
    </row>
    <row r="6" spans="1:4" ht="16.5" customHeight="1" x14ac:dyDescent="0.45">
      <c r="A6" s="4"/>
      <c r="B6" s="96"/>
      <c r="C6" s="1"/>
      <c r="D6" s="1"/>
    </row>
    <row r="7" spans="1:4" ht="18.5" x14ac:dyDescent="0.45">
      <c r="A7" s="4"/>
      <c r="B7" s="1058" t="s">
        <v>453</v>
      </c>
      <c r="C7" s="1058"/>
      <c r="D7" s="1"/>
    </row>
    <row r="8" spans="1:4" ht="18.5" x14ac:dyDescent="0.45">
      <c r="A8" s="4"/>
      <c r="B8" s="1059" t="s">
        <v>477</v>
      </c>
      <c r="C8" s="1060"/>
      <c r="D8" s="1"/>
    </row>
    <row r="9" spans="1:4" ht="18.5" x14ac:dyDescent="0.45">
      <c r="A9" s="4"/>
      <c r="B9" s="1058" t="s">
        <v>491</v>
      </c>
      <c r="C9" s="1058"/>
      <c r="D9" s="1"/>
    </row>
    <row r="10" spans="1:4" ht="18.5" x14ac:dyDescent="0.45">
      <c r="A10" s="4"/>
      <c r="B10" s="1058" t="s">
        <v>498</v>
      </c>
      <c r="C10" s="1058"/>
      <c r="D10" s="1"/>
    </row>
    <row r="11" spans="1:4" ht="18.5" x14ac:dyDescent="0.45">
      <c r="A11" s="4"/>
      <c r="B11" s="1058" t="s">
        <v>515</v>
      </c>
      <c r="C11" s="1058"/>
      <c r="D11" s="1"/>
    </row>
    <row r="12" spans="1:4" ht="18.5" x14ac:dyDescent="0.45">
      <c r="A12" s="4"/>
      <c r="B12" s="1058" t="s">
        <v>525</v>
      </c>
      <c r="C12" s="1058"/>
      <c r="D12" s="1"/>
    </row>
    <row r="13" spans="1:4" ht="18.5" x14ac:dyDescent="0.45">
      <c r="A13" s="4"/>
      <c r="B13" s="1058" t="s">
        <v>529</v>
      </c>
      <c r="C13" s="1058"/>
      <c r="D13" s="1"/>
    </row>
    <row r="14" spans="1:4" ht="18.5" x14ac:dyDescent="0.45">
      <c r="A14" s="4"/>
      <c r="B14" s="1058" t="s">
        <v>548</v>
      </c>
      <c r="C14" s="1058"/>
      <c r="D14" s="1"/>
    </row>
    <row r="15" spans="1:4" ht="18.5" x14ac:dyDescent="0.45">
      <c r="A15" s="4"/>
      <c r="B15" s="1058" t="s">
        <v>564</v>
      </c>
      <c r="C15" s="1058"/>
      <c r="D15" s="1"/>
    </row>
    <row r="16" spans="1:4" ht="18.5" x14ac:dyDescent="0.45">
      <c r="A16" s="4"/>
      <c r="B16" s="1058" t="s">
        <v>573</v>
      </c>
      <c r="C16" s="1058"/>
      <c r="D16" s="1"/>
    </row>
    <row r="17" spans="1:4" ht="18.5" x14ac:dyDescent="0.45">
      <c r="A17" s="4"/>
      <c r="B17" s="1058" t="s">
        <v>575</v>
      </c>
      <c r="C17" s="1058"/>
      <c r="D17" s="1"/>
    </row>
    <row r="18" spans="1:4" ht="18.5" x14ac:dyDescent="0.45">
      <c r="A18" s="4"/>
      <c r="B18" s="1058" t="s">
        <v>580</v>
      </c>
      <c r="C18" s="1058"/>
      <c r="D18" s="1"/>
    </row>
    <row r="19" spans="1:4" ht="18.5" x14ac:dyDescent="0.45">
      <c r="A19" s="4"/>
      <c r="B19" s="1058" t="s">
        <v>588</v>
      </c>
      <c r="C19" s="1058"/>
      <c r="D19" s="1"/>
    </row>
    <row r="20" spans="1:4" ht="18.5" x14ac:dyDescent="0.45">
      <c r="A20" s="4"/>
      <c r="B20" s="95"/>
      <c r="C20" s="1"/>
      <c r="D20" s="1"/>
    </row>
    <row r="22" spans="1:4" ht="17.25" customHeight="1" x14ac:dyDescent="0.35">
      <c r="B22" s="271" t="s">
        <v>1006</v>
      </c>
    </row>
    <row r="23" spans="1:4" x14ac:dyDescent="0.35">
      <c r="B23" s="272"/>
    </row>
    <row r="24" spans="1:4" x14ac:dyDescent="0.35">
      <c r="B24" s="273" t="s">
        <v>388</v>
      </c>
    </row>
    <row r="25" spans="1:4" x14ac:dyDescent="0.35">
      <c r="B25" s="273" t="s">
        <v>389</v>
      </c>
    </row>
    <row r="26" spans="1:4" x14ac:dyDescent="0.35">
      <c r="B26" s="273" t="s">
        <v>390</v>
      </c>
    </row>
    <row r="27" spans="1:4" x14ac:dyDescent="0.35">
      <c r="B27" s="273" t="s">
        <v>391</v>
      </c>
    </row>
    <row r="28" spans="1:4" x14ac:dyDescent="0.35">
      <c r="B28" s="273" t="s">
        <v>392</v>
      </c>
    </row>
    <row r="29" spans="1:4" x14ac:dyDescent="0.35">
      <c r="B29" s="273" t="s">
        <v>393</v>
      </c>
    </row>
    <row r="30" spans="1:4" x14ac:dyDescent="0.35">
      <c r="B30" s="273" t="s">
        <v>394</v>
      </c>
    </row>
    <row r="31" spans="1:4" x14ac:dyDescent="0.35">
      <c r="B31" s="274" t="s">
        <v>395</v>
      </c>
    </row>
    <row r="32" spans="1:4" x14ac:dyDescent="0.35">
      <c r="B32" s="274"/>
    </row>
    <row r="33" spans="2:2" x14ac:dyDescent="0.35">
      <c r="B33" s="273" t="s">
        <v>396</v>
      </c>
    </row>
    <row r="34" spans="2:2" x14ac:dyDescent="0.35">
      <c r="B34" s="274" t="s">
        <v>397</v>
      </c>
    </row>
    <row r="35" spans="2:2" x14ac:dyDescent="0.35">
      <c r="B35" s="274"/>
    </row>
    <row r="36" spans="2:2" x14ac:dyDescent="0.35">
      <c r="B36" s="274" t="s">
        <v>398</v>
      </c>
    </row>
    <row r="37" spans="2:2" x14ac:dyDescent="0.35">
      <c r="B37" s="274"/>
    </row>
    <row r="38" spans="2:2" x14ac:dyDescent="0.35">
      <c r="B38" s="273" t="s">
        <v>399</v>
      </c>
    </row>
    <row r="39" spans="2:2" x14ac:dyDescent="0.35">
      <c r="B39" s="273" t="s">
        <v>400</v>
      </c>
    </row>
    <row r="40" spans="2:2" x14ac:dyDescent="0.35">
      <c r="B40" s="273" t="s">
        <v>401</v>
      </c>
    </row>
    <row r="41" spans="2:2" x14ac:dyDescent="0.35">
      <c r="B41" s="273" t="s">
        <v>402</v>
      </c>
    </row>
    <row r="42" spans="2:2" x14ac:dyDescent="0.35">
      <c r="B42" s="274" t="s">
        <v>403</v>
      </c>
    </row>
    <row r="43" spans="2:2" x14ac:dyDescent="0.35">
      <c r="B43" s="274"/>
    </row>
    <row r="44" spans="2:2" x14ac:dyDescent="0.35">
      <c r="B44" s="273" t="s">
        <v>404</v>
      </c>
    </row>
    <row r="45" spans="2:2" x14ac:dyDescent="0.35">
      <c r="B45" s="273" t="s">
        <v>405</v>
      </c>
    </row>
    <row r="46" spans="2:2" x14ac:dyDescent="0.35">
      <c r="B46" s="274"/>
    </row>
    <row r="47" spans="2:2" x14ac:dyDescent="0.35">
      <c r="B47" s="273" t="s">
        <v>406</v>
      </c>
    </row>
    <row r="48" spans="2:2" x14ac:dyDescent="0.35">
      <c r="B48" s="274" t="s">
        <v>407</v>
      </c>
    </row>
    <row r="49" spans="2:2" x14ac:dyDescent="0.35">
      <c r="B49" s="274"/>
    </row>
    <row r="50" spans="2:2" x14ac:dyDescent="0.35">
      <c r="B50" s="274" t="s">
        <v>408</v>
      </c>
    </row>
    <row r="51" spans="2:2" x14ac:dyDescent="0.35">
      <c r="B51" s="273" t="s">
        <v>409</v>
      </c>
    </row>
    <row r="52" spans="2:2" x14ac:dyDescent="0.35">
      <c r="B52" s="273" t="s">
        <v>410</v>
      </c>
    </row>
    <row r="53" spans="2:2" x14ac:dyDescent="0.35">
      <c r="B53" s="273" t="s">
        <v>411</v>
      </c>
    </row>
    <row r="54" spans="2:2" x14ac:dyDescent="0.35">
      <c r="B54" s="274" t="s">
        <v>412</v>
      </c>
    </row>
    <row r="55" spans="2:2" x14ac:dyDescent="0.35">
      <c r="B55" s="275" t="s">
        <v>413</v>
      </c>
    </row>
    <row r="56" spans="2:2" x14ac:dyDescent="0.35">
      <c r="B56" s="276" t="s">
        <v>414</v>
      </c>
    </row>
    <row r="57" spans="2:2" x14ac:dyDescent="0.35">
      <c r="B57" s="276"/>
    </row>
    <row r="58" spans="2:2" x14ac:dyDescent="0.35">
      <c r="B58" s="275" t="s">
        <v>415</v>
      </c>
    </row>
    <row r="59" spans="2:2" x14ac:dyDescent="0.35">
      <c r="B59" s="275" t="s">
        <v>416</v>
      </c>
    </row>
    <row r="60" spans="2:2" x14ac:dyDescent="0.35">
      <c r="B60" s="275" t="s">
        <v>417</v>
      </c>
    </row>
    <row r="61" spans="2:2" x14ac:dyDescent="0.35">
      <c r="B61" s="275" t="s">
        <v>418</v>
      </c>
    </row>
    <row r="62" spans="2:2" x14ac:dyDescent="0.35">
      <c r="B62" s="275" t="s">
        <v>419</v>
      </c>
    </row>
    <row r="63" spans="2:2" x14ac:dyDescent="0.35">
      <c r="B63" s="276" t="s">
        <v>420</v>
      </c>
    </row>
    <row r="64" spans="2:2" x14ac:dyDescent="0.35">
      <c r="B64" s="276"/>
    </row>
    <row r="65" spans="2:2" x14ac:dyDescent="0.35">
      <c r="B65" s="275" t="s">
        <v>421</v>
      </c>
    </row>
    <row r="66" spans="2:2" x14ac:dyDescent="0.35">
      <c r="B66" s="275" t="s">
        <v>422</v>
      </c>
    </row>
    <row r="67" spans="2:2" x14ac:dyDescent="0.35">
      <c r="B67" s="275" t="s">
        <v>423</v>
      </c>
    </row>
    <row r="68" spans="2:2" x14ac:dyDescent="0.35">
      <c r="B68" s="276"/>
    </row>
    <row r="69" spans="2:2" x14ac:dyDescent="0.35">
      <c r="B69" s="276" t="s">
        <v>424</v>
      </c>
    </row>
    <row r="70" spans="2:2" x14ac:dyDescent="0.35">
      <c r="B70" s="276"/>
    </row>
    <row r="71" spans="2:2" x14ac:dyDescent="0.35">
      <c r="B71" s="276" t="s">
        <v>425</v>
      </c>
    </row>
    <row r="72" spans="2:2" x14ac:dyDescent="0.35">
      <c r="B72" s="95"/>
    </row>
  </sheetData>
  <mergeCells count="13">
    <mergeCell ref="B19:C19"/>
    <mergeCell ref="B13:C13"/>
    <mergeCell ref="B14:C14"/>
    <mergeCell ref="B15:C15"/>
    <mergeCell ref="B16:C16"/>
    <mergeCell ref="B17:C17"/>
    <mergeCell ref="B18:C18"/>
    <mergeCell ref="B12:C12"/>
    <mergeCell ref="B7:C7"/>
    <mergeCell ref="B8:C8"/>
    <mergeCell ref="B9:C9"/>
    <mergeCell ref="B10:C10"/>
    <mergeCell ref="B11:C11"/>
  </mergeCells>
  <hyperlinks>
    <hyperlink ref="B3" location="Sommaire!A1" display="Retour au sommaire" xr:uid="{00000000-0004-0000-0400-000000000000}"/>
    <hyperlink ref="B7:C7" location="'1.1'!A1" display="1.1 Répartition des personnels en activité, par catégorie hiérarchique et statut en 2019 - 2020" xr:uid="{00000000-0004-0000-0400-000001000000}"/>
    <hyperlink ref="B8:C8" location="'1.2'!A1" display="1.2 Répartition des enseignants des secteurs public et privé sous contrat, par degré d'enseignement en 2019 - 2020" xr:uid="{00000000-0004-0000-0400-000002000000}"/>
    <hyperlink ref="B9:C9" location="'1.3'!A1" display="1.3 Nature du contrat des enseignants non titulaires des secteurs public et privé sous contrat en 2019 - 2020" xr:uid="{00000000-0004-0000-0400-000003000000}"/>
    <hyperlink ref="B10:C10" location="'1.4'!A1" display="1.4 Temps partiel des enseignants titulaires en 2019 - 2020" xr:uid="{00000000-0004-0000-0400-000004000000}"/>
    <hyperlink ref="B11:C11" location="'1.5'!A1" display="1.5 Répartition des enseignants du secteur public, par degré d'enseignement en 2019 - 2020" xr:uid="{00000000-0004-0000-0400-000005000000}"/>
    <hyperlink ref="B12:C12" location="'1.6'!A1" display="1.6 Répartition des enseignants du secteur privé sous contrat , par degré d'enseignement en 2019 - 2020" xr:uid="{00000000-0004-0000-0400-000006000000}"/>
    <hyperlink ref="B13:C13" location="'1.7'!A1" display="1.7 Répartition des personnels non enseignants ( hors apprentis) par filière professionnelle et statut en 2019 - 2020" xr:uid="{00000000-0004-0000-0400-000007000000}"/>
    <hyperlink ref="B14:C14" location="'1.8'!A1" display="1.8 Répartition des personnels d'encadrement par corps ou  emploi en 2019 - 2020" xr:uid="{00000000-0004-0000-0400-000008000000}"/>
    <hyperlink ref="B15:C15" location="'1.9'!A1" display="1.9 Répartition des personnels relevant de la vie scolaire en 2019 - 2020" xr:uid="{00000000-0004-0000-0400-000009000000}"/>
    <hyperlink ref="B16:C16" location="'1.10'!A1" display="1.10 Répartition des personnels administratifs, sociaux et de santé  par catégorie et statut 2019 - 2020" xr:uid="{00000000-0004-0000-0400-00000A000000}"/>
    <hyperlink ref="B17:C17" location="'1.11'!A1" display="1.11 Répartition des personnels administratifs, sociaux et de santé en 2019 - 2020" xr:uid="{00000000-0004-0000-0400-00000B000000}"/>
    <hyperlink ref="B18:C18" location="'1.12'!A1" display="1.12 Répartition des personnels administratifs, sociaux et de santé en 2019 - 2020" xr:uid="{00000000-0004-0000-0400-00000C000000}"/>
    <hyperlink ref="B19:C19" location="'1.13'!A1" display="1.13 Répartition des ingénieurs et personnels techniques de recherche et de formation par catégorie hiérarchique en 2019 - 2020" xr:uid="{00000000-0004-0000-0400-00000D000000}"/>
  </hyperlinks>
  <pageMargins left="0.70866141732283472" right="0.70866141732283472" top="0.74803149606299213" bottom="0.74803149606299213" header="0.31496062992125984" footer="0.31496062992125984"/>
  <pageSetup paperSize="9" scale="66" orientation="portrait" r:id="rId1"/>
  <headerFooter differentFirst="1" scaleWithDoc="0">
    <oddFooter>&amp;R&amp;P/&amp;N</oddFooter>
  </headerFooter>
  <rowBreaks count="1" manualBreakCount="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L60"/>
  <sheetViews>
    <sheetView showGridLines="0" zoomScaleNormal="100" zoomScaleSheetLayoutView="100" workbookViewId="0">
      <selection activeCell="C2" sqref="C2"/>
    </sheetView>
  </sheetViews>
  <sheetFormatPr baseColWidth="10" defaultColWidth="11.453125" defaultRowHeight="12.5" x14ac:dyDescent="0.25"/>
  <cols>
    <col min="1" max="1" width="15.1796875" style="56" customWidth="1"/>
    <col min="2" max="2" width="19" style="56" customWidth="1"/>
    <col min="3" max="4" width="10.1796875" style="56" customWidth="1"/>
    <col min="5" max="5" width="8.81640625" style="56" customWidth="1"/>
    <col min="6" max="6" width="9.1796875" style="56" customWidth="1"/>
    <col min="7" max="7" width="10.54296875" style="56" customWidth="1"/>
    <col min="8" max="8" width="10.81640625" style="56" customWidth="1"/>
    <col min="9" max="9" width="9" style="56" customWidth="1"/>
    <col min="10" max="10" width="8.81640625" style="56" customWidth="1"/>
    <col min="11" max="11" width="10.81640625" style="56" customWidth="1"/>
    <col min="12" max="12" width="10.26953125" style="56" customWidth="1"/>
    <col min="13" max="13" width="9.54296875" style="56" customWidth="1"/>
    <col min="14" max="16384" width="11.453125" style="56"/>
  </cols>
  <sheetData>
    <row r="1" spans="1:12" ht="18.75" customHeight="1" x14ac:dyDescent="0.4">
      <c r="A1" s="311" t="s">
        <v>1007</v>
      </c>
    </row>
    <row r="2" spans="1:12" ht="14.5" x14ac:dyDescent="0.35">
      <c r="A2" s="3" t="s">
        <v>11</v>
      </c>
      <c r="C2" s="3" t="s">
        <v>1268</v>
      </c>
    </row>
    <row r="3" spans="1:12" s="58" customFormat="1" ht="20.25" customHeight="1" x14ac:dyDescent="0.25">
      <c r="A3" s="1068" t="s">
        <v>453</v>
      </c>
      <c r="B3" s="1068"/>
      <c r="C3" s="1068"/>
      <c r="D3" s="1068"/>
      <c r="E3" s="1068"/>
      <c r="F3" s="1068"/>
      <c r="G3" s="1068"/>
      <c r="H3" s="1068"/>
      <c r="I3" s="1068"/>
    </row>
    <row r="4" spans="1:12" s="58" customFormat="1" ht="16.5" customHeight="1" x14ac:dyDescent="0.25"/>
    <row r="5" spans="1:12" s="58" customFormat="1" ht="45.4" customHeight="1" x14ac:dyDescent="0.25">
      <c r="A5" s="1069" t="s">
        <v>454</v>
      </c>
      <c r="B5" s="1069"/>
      <c r="C5" s="158"/>
      <c r="D5" s="99" t="s">
        <v>455</v>
      </c>
      <c r="E5" s="171" t="s">
        <v>456</v>
      </c>
      <c r="F5" s="171" t="s">
        <v>457</v>
      </c>
      <c r="G5" s="171" t="s">
        <v>458</v>
      </c>
      <c r="H5" s="171" t="s">
        <v>459</v>
      </c>
      <c r="I5" s="171" t="s">
        <v>460</v>
      </c>
      <c r="J5" s="171" t="s">
        <v>461</v>
      </c>
      <c r="K5" s="171" t="s">
        <v>462</v>
      </c>
      <c r="L5" s="171" t="s">
        <v>463</v>
      </c>
    </row>
    <row r="6" spans="1:12" s="58" customFormat="1" ht="21.4" customHeight="1" x14ac:dyDescent="0.25">
      <c r="A6" s="1066" t="s">
        <v>464</v>
      </c>
      <c r="B6" s="1067" t="s">
        <v>179</v>
      </c>
      <c r="C6" s="166" t="s">
        <v>74</v>
      </c>
      <c r="D6" s="162">
        <v>11601</v>
      </c>
      <c r="E6" s="100">
        <v>20.233361239012101</v>
      </c>
      <c r="F6" s="101"/>
      <c r="G6" s="100">
        <v>13.1281786052926</v>
      </c>
      <c r="H6" s="100">
        <v>38.8587190759417</v>
      </c>
      <c r="I6" s="100">
        <v>46.158262218774198</v>
      </c>
      <c r="J6" s="100">
        <v>3.2755796914059099</v>
      </c>
      <c r="K6" s="100">
        <v>98.262978635564906</v>
      </c>
      <c r="L6" s="162">
        <v>11399.4881515119</v>
      </c>
    </row>
    <row r="7" spans="1:12" s="58" customFormat="1" ht="22" customHeight="1" x14ac:dyDescent="0.25">
      <c r="A7" s="1066"/>
      <c r="B7" s="1067"/>
      <c r="C7" s="166" t="s">
        <v>73</v>
      </c>
      <c r="D7" s="162">
        <v>29350</v>
      </c>
      <c r="E7" s="100">
        <v>51.189479559090302</v>
      </c>
      <c r="F7" s="101"/>
      <c r="G7" s="100">
        <v>18.579216354344101</v>
      </c>
      <c r="H7" s="100">
        <v>31.039182282793899</v>
      </c>
      <c r="I7" s="100">
        <v>43.8321976149915</v>
      </c>
      <c r="J7" s="100">
        <v>9.6524701873935292</v>
      </c>
      <c r="K7" s="100">
        <v>96.777031481862807</v>
      </c>
      <c r="L7" s="162">
        <v>28404.058739926699</v>
      </c>
    </row>
    <row r="8" spans="1:12" s="58" customFormat="1" ht="19.75" customHeight="1" x14ac:dyDescent="0.25">
      <c r="A8" s="1066"/>
      <c r="B8" s="1067"/>
      <c r="C8" s="166" t="s">
        <v>465</v>
      </c>
      <c r="D8" s="162">
        <v>40951</v>
      </c>
      <c r="E8" s="100">
        <v>71.422840798102399</v>
      </c>
      <c r="F8" s="160">
        <v>71.671021464677295</v>
      </c>
      <c r="G8" s="100">
        <v>17.034993040463</v>
      </c>
      <c r="H8" s="100">
        <v>33.254377182486401</v>
      </c>
      <c r="I8" s="100">
        <v>44.491147957314801</v>
      </c>
      <c r="J8" s="100">
        <v>7.8459622475641604</v>
      </c>
      <c r="K8" s="100">
        <v>97.1979851320813</v>
      </c>
      <c r="L8" s="162">
        <v>39803.5468914386</v>
      </c>
    </row>
    <row r="9" spans="1:12" s="58" customFormat="1" ht="21.4" customHeight="1" x14ac:dyDescent="0.25">
      <c r="A9" s="1066"/>
      <c r="B9" s="1067" t="s">
        <v>180</v>
      </c>
      <c r="C9" s="165" t="s">
        <v>74</v>
      </c>
      <c r="D9" s="163">
        <v>8</v>
      </c>
      <c r="E9" s="102">
        <v>1.3952839402818501E-2</v>
      </c>
      <c r="F9" s="103"/>
      <c r="G9" s="102">
        <v>0</v>
      </c>
      <c r="H9" s="102">
        <v>100</v>
      </c>
      <c r="I9" s="102">
        <v>54.625</v>
      </c>
      <c r="J9" s="102" t="s">
        <v>466</v>
      </c>
      <c r="K9" s="102">
        <v>100</v>
      </c>
      <c r="L9" s="163">
        <v>8</v>
      </c>
    </row>
    <row r="10" spans="1:12" s="58" customFormat="1" ht="22" customHeight="1" x14ac:dyDescent="0.25">
      <c r="A10" s="1066"/>
      <c r="B10" s="1067"/>
      <c r="C10" s="165" t="s">
        <v>73</v>
      </c>
      <c r="D10" s="163">
        <v>38</v>
      </c>
      <c r="E10" s="102">
        <v>6.6275987163387798E-2</v>
      </c>
      <c r="F10" s="103"/>
      <c r="G10" s="102">
        <v>0</v>
      </c>
      <c r="H10" s="102">
        <v>97.368421052631604</v>
      </c>
      <c r="I10" s="102">
        <v>54.2368421052632</v>
      </c>
      <c r="J10" s="102">
        <v>13.157894736842101</v>
      </c>
      <c r="K10" s="102">
        <v>89.473684210526301</v>
      </c>
      <c r="L10" s="163">
        <v>34</v>
      </c>
    </row>
    <row r="11" spans="1:12" s="58" customFormat="1" ht="19.75" customHeight="1" x14ac:dyDescent="0.25">
      <c r="A11" s="1066"/>
      <c r="B11" s="1067"/>
      <c r="C11" s="165" t="s">
        <v>465</v>
      </c>
      <c r="D11" s="163">
        <v>46</v>
      </c>
      <c r="E11" s="102">
        <v>8.0228826566206196E-2</v>
      </c>
      <c r="F11" s="159">
        <v>82.608695652173907</v>
      </c>
      <c r="G11" s="102">
        <v>0</v>
      </c>
      <c r="H11" s="102">
        <v>97.826086956521706</v>
      </c>
      <c r="I11" s="102">
        <v>54.304347826087003</v>
      </c>
      <c r="J11" s="102">
        <v>10.869565217391299</v>
      </c>
      <c r="K11" s="102">
        <v>91.304347826086996</v>
      </c>
      <c r="L11" s="163">
        <v>42</v>
      </c>
    </row>
    <row r="12" spans="1:12" s="58" customFormat="1" ht="21.4" customHeight="1" x14ac:dyDescent="0.25">
      <c r="A12" s="1066"/>
      <c r="B12" s="1067" t="s">
        <v>467</v>
      </c>
      <c r="C12" s="166" t="s">
        <v>74</v>
      </c>
      <c r="D12" s="162">
        <v>883</v>
      </c>
      <c r="E12" s="100">
        <v>1.54004464908609</v>
      </c>
      <c r="F12" s="101"/>
      <c r="G12" s="100">
        <v>34.881087202718</v>
      </c>
      <c r="H12" s="100">
        <v>22.989807474518699</v>
      </c>
      <c r="I12" s="100">
        <v>40.419026047565097</v>
      </c>
      <c r="J12" s="100">
        <v>0.22650056625141601</v>
      </c>
      <c r="K12" s="100">
        <v>89.293129482823701</v>
      </c>
      <c r="L12" s="162">
        <v>788.45833333333303</v>
      </c>
    </row>
    <row r="13" spans="1:12" s="58" customFormat="1" ht="22" customHeight="1" x14ac:dyDescent="0.25">
      <c r="A13" s="1066"/>
      <c r="B13" s="1067"/>
      <c r="C13" s="166" t="s">
        <v>73</v>
      </c>
      <c r="D13" s="162">
        <v>1333</v>
      </c>
      <c r="E13" s="100">
        <v>2.3248918654946298</v>
      </c>
      <c r="F13" s="101"/>
      <c r="G13" s="100">
        <v>35.5588897224306</v>
      </c>
      <c r="H13" s="100">
        <v>16.804201050262598</v>
      </c>
      <c r="I13" s="100">
        <v>39.412603150787703</v>
      </c>
      <c r="J13" s="100">
        <v>0.45011252813203301</v>
      </c>
      <c r="K13" s="100">
        <v>88.442629888241299</v>
      </c>
      <c r="L13" s="162">
        <v>1178.94025641026</v>
      </c>
    </row>
    <row r="14" spans="1:12" s="58" customFormat="1" ht="19.75" customHeight="1" x14ac:dyDescent="0.25">
      <c r="A14" s="1066"/>
      <c r="B14" s="1067"/>
      <c r="C14" s="166" t="s">
        <v>465</v>
      </c>
      <c r="D14" s="162">
        <v>2216</v>
      </c>
      <c r="E14" s="100">
        <v>3.86493651458072</v>
      </c>
      <c r="F14" s="160">
        <v>60.153429602888103</v>
      </c>
      <c r="G14" s="100">
        <v>35.288808664259903</v>
      </c>
      <c r="H14" s="100">
        <v>19.268953068592101</v>
      </c>
      <c r="I14" s="100">
        <v>39.8136281588448</v>
      </c>
      <c r="J14" s="100">
        <v>0.36101083032490999</v>
      </c>
      <c r="K14" s="100">
        <v>88.781524807923702</v>
      </c>
      <c r="L14" s="162">
        <v>1967.39858974359</v>
      </c>
    </row>
    <row r="15" spans="1:12" s="58" customFormat="1" ht="21.4" customHeight="1" x14ac:dyDescent="0.25">
      <c r="A15" s="1063" t="s">
        <v>454</v>
      </c>
      <c r="B15" s="1064" t="s">
        <v>464</v>
      </c>
      <c r="C15" s="168" t="s">
        <v>74</v>
      </c>
      <c r="D15" s="173">
        <v>12492</v>
      </c>
      <c r="E15" s="104">
        <v>21.787358727501001</v>
      </c>
      <c r="F15" s="105"/>
      <c r="G15" s="104">
        <v>14.657380723663101</v>
      </c>
      <c r="H15" s="104">
        <v>37.776176753122002</v>
      </c>
      <c r="I15" s="104">
        <v>45.758005123278899</v>
      </c>
      <c r="J15" s="104">
        <v>3.0579570925392301</v>
      </c>
      <c r="K15" s="104">
        <v>97.630055114034704</v>
      </c>
      <c r="L15" s="164">
        <v>12195.946484845201</v>
      </c>
    </row>
    <row r="16" spans="1:12" s="58" customFormat="1" ht="22" customHeight="1" x14ac:dyDescent="0.25">
      <c r="A16" s="1063"/>
      <c r="B16" s="1064"/>
      <c r="C16" s="168" t="s">
        <v>73</v>
      </c>
      <c r="D16" s="173">
        <v>30721</v>
      </c>
      <c r="E16" s="104">
        <v>53.580647411748302</v>
      </c>
      <c r="F16" s="105"/>
      <c r="G16" s="104">
        <v>19.292991764591001</v>
      </c>
      <c r="H16" s="104">
        <v>30.5035643370984</v>
      </c>
      <c r="I16" s="104">
        <v>43.653299046255</v>
      </c>
      <c r="J16" s="104">
        <v>9.2575111487256301</v>
      </c>
      <c r="K16" s="104">
        <v>96.406363713215697</v>
      </c>
      <c r="L16" s="164">
        <v>29616.998996336999</v>
      </c>
    </row>
    <row r="17" spans="1:12" s="58" customFormat="1" ht="19.75" customHeight="1" x14ac:dyDescent="0.25">
      <c r="A17" s="1063"/>
      <c r="B17" s="1064"/>
      <c r="C17" s="168" t="s">
        <v>465</v>
      </c>
      <c r="D17" s="173">
        <v>43213</v>
      </c>
      <c r="E17" s="104">
        <v>75.368006139249303</v>
      </c>
      <c r="F17" s="104">
        <v>71.092032490222905</v>
      </c>
      <c r="G17" s="104">
        <v>17.9529308309999</v>
      </c>
      <c r="H17" s="104">
        <v>32.605928771434499</v>
      </c>
      <c r="I17" s="104">
        <v>44.261726795177402</v>
      </c>
      <c r="J17" s="104">
        <v>7.4653460764121897</v>
      </c>
      <c r="K17" s="104">
        <v>96.760108025784405</v>
      </c>
      <c r="L17" s="164">
        <v>41812.9454811822</v>
      </c>
    </row>
    <row r="18" spans="1:12" s="58" customFormat="1" ht="21.4" customHeight="1" x14ac:dyDescent="0.25">
      <c r="A18" s="1066" t="s">
        <v>468</v>
      </c>
      <c r="B18" s="1067" t="s">
        <v>469</v>
      </c>
      <c r="C18" s="165" t="s">
        <v>74</v>
      </c>
      <c r="D18" s="163">
        <v>72</v>
      </c>
      <c r="E18" s="102">
        <v>0.12557555462536599</v>
      </c>
      <c r="F18" s="103"/>
      <c r="G18" s="102">
        <v>0</v>
      </c>
      <c r="H18" s="102">
        <v>69.4444444444444</v>
      </c>
      <c r="I18" s="102">
        <v>52.9583333333333</v>
      </c>
      <c r="J18" s="102" t="s">
        <v>466</v>
      </c>
      <c r="K18" s="102">
        <v>100</v>
      </c>
      <c r="L18" s="163">
        <v>72</v>
      </c>
    </row>
    <row r="19" spans="1:12" s="58" customFormat="1" ht="22" customHeight="1" x14ac:dyDescent="0.25">
      <c r="A19" s="1066"/>
      <c r="B19" s="1067"/>
      <c r="C19" s="165" t="s">
        <v>73</v>
      </c>
      <c r="D19" s="163">
        <v>36</v>
      </c>
      <c r="E19" s="102">
        <v>6.2787777312683105E-2</v>
      </c>
      <c r="F19" s="103"/>
      <c r="G19" s="102">
        <v>0</v>
      </c>
      <c r="H19" s="102">
        <v>77.7777777777778</v>
      </c>
      <c r="I19" s="102">
        <v>53.7777777777778</v>
      </c>
      <c r="J19" s="102">
        <v>2.7777777777777799</v>
      </c>
      <c r="K19" s="102">
        <v>99.4444444444444</v>
      </c>
      <c r="L19" s="163">
        <v>35.799999999999997</v>
      </c>
    </row>
    <row r="20" spans="1:12" s="58" customFormat="1" ht="19.75" customHeight="1" x14ac:dyDescent="0.25">
      <c r="A20" s="1066"/>
      <c r="B20" s="1067"/>
      <c r="C20" s="165" t="s">
        <v>465</v>
      </c>
      <c r="D20" s="163">
        <v>108</v>
      </c>
      <c r="E20" s="102">
        <v>0.18836333193804899</v>
      </c>
      <c r="F20" s="159">
        <v>33.3333333333333</v>
      </c>
      <c r="G20" s="102">
        <v>0</v>
      </c>
      <c r="H20" s="102">
        <v>72.2222222222222</v>
      </c>
      <c r="I20" s="102">
        <v>53.231481481481502</v>
      </c>
      <c r="J20" s="102">
        <v>0.92592592592592604</v>
      </c>
      <c r="K20" s="102">
        <v>99.814814814814795</v>
      </c>
      <c r="L20" s="163">
        <v>107.8</v>
      </c>
    </row>
    <row r="21" spans="1:12" s="58" customFormat="1" ht="21.4" customHeight="1" x14ac:dyDescent="0.25">
      <c r="A21" s="1066"/>
      <c r="B21" s="1067" t="s">
        <v>179</v>
      </c>
      <c r="C21" s="166" t="s">
        <v>74</v>
      </c>
      <c r="D21" s="162">
        <v>867</v>
      </c>
      <c r="E21" s="100">
        <v>1.51213897028045</v>
      </c>
      <c r="F21" s="101"/>
      <c r="G21" s="100">
        <v>4.4982698961937704</v>
      </c>
      <c r="H21" s="100">
        <v>53.2871972318339</v>
      </c>
      <c r="I21" s="100">
        <v>49.803921568627501</v>
      </c>
      <c r="J21" s="100">
        <v>2.4221453287197199</v>
      </c>
      <c r="K21" s="100">
        <v>99.573241061130304</v>
      </c>
      <c r="L21" s="162">
        <v>863.3</v>
      </c>
    </row>
    <row r="22" spans="1:12" s="58" customFormat="1" ht="22" customHeight="1" x14ac:dyDescent="0.25">
      <c r="A22" s="1066"/>
      <c r="B22" s="1067"/>
      <c r="C22" s="166" t="s">
        <v>73</v>
      </c>
      <c r="D22" s="162">
        <v>2115</v>
      </c>
      <c r="E22" s="100">
        <v>3.6887819171201301</v>
      </c>
      <c r="F22" s="101"/>
      <c r="G22" s="100">
        <v>8.7943262411347494</v>
      </c>
      <c r="H22" s="100">
        <v>48.226950354609897</v>
      </c>
      <c r="I22" s="100">
        <v>48.191489361702097</v>
      </c>
      <c r="J22" s="100">
        <v>12.2931442080378</v>
      </c>
      <c r="K22" s="100">
        <v>96.822695035460995</v>
      </c>
      <c r="L22" s="162">
        <v>2047.8</v>
      </c>
    </row>
    <row r="23" spans="1:12" s="58" customFormat="1" ht="19.75" customHeight="1" x14ac:dyDescent="0.25">
      <c r="A23" s="1066"/>
      <c r="B23" s="1067"/>
      <c r="C23" s="166" t="s">
        <v>465</v>
      </c>
      <c r="D23" s="162">
        <v>2982</v>
      </c>
      <c r="E23" s="100">
        <v>5.2009208874005903</v>
      </c>
      <c r="F23" s="160">
        <v>70.925553319919501</v>
      </c>
      <c r="G23" s="100">
        <v>7.5452716297786697</v>
      </c>
      <c r="H23" s="100">
        <v>49.698189134808899</v>
      </c>
      <c r="I23" s="100">
        <v>48.660295103957097</v>
      </c>
      <c r="J23" s="100">
        <v>9.4232059020791397</v>
      </c>
      <c r="K23" s="100">
        <v>97.622401073105294</v>
      </c>
      <c r="L23" s="162">
        <v>2911.1</v>
      </c>
    </row>
    <row r="24" spans="1:12" s="58" customFormat="1" ht="21.4" customHeight="1" x14ac:dyDescent="0.25">
      <c r="A24" s="1066"/>
      <c r="B24" s="1067" t="s">
        <v>180</v>
      </c>
      <c r="C24" s="165" t="s">
        <v>74</v>
      </c>
      <c r="D24" s="163">
        <v>150</v>
      </c>
      <c r="E24" s="102">
        <v>0.261615738802846</v>
      </c>
      <c r="F24" s="103"/>
      <c r="G24" s="102">
        <v>7.3333333333333304</v>
      </c>
      <c r="H24" s="102">
        <v>46.6666666666667</v>
      </c>
      <c r="I24" s="102">
        <v>47.8</v>
      </c>
      <c r="J24" s="102">
        <v>4.6666666666666696</v>
      </c>
      <c r="K24" s="102">
        <v>99.266666666666694</v>
      </c>
      <c r="L24" s="163">
        <v>148.9</v>
      </c>
    </row>
    <row r="25" spans="1:12" s="58" customFormat="1" ht="22" customHeight="1" x14ac:dyDescent="0.25">
      <c r="A25" s="1066"/>
      <c r="B25" s="1067"/>
      <c r="C25" s="165" t="s">
        <v>73</v>
      </c>
      <c r="D25" s="163">
        <v>701</v>
      </c>
      <c r="E25" s="102">
        <v>1.22261755267197</v>
      </c>
      <c r="F25" s="103"/>
      <c r="G25" s="102">
        <v>8.1312410841654792</v>
      </c>
      <c r="H25" s="102">
        <v>43.509272467903003</v>
      </c>
      <c r="I25" s="102">
        <v>47.5763195435093</v>
      </c>
      <c r="J25" s="102">
        <v>16.262482168331001</v>
      </c>
      <c r="K25" s="102">
        <v>96.776034236804605</v>
      </c>
      <c r="L25" s="163">
        <v>678.4</v>
      </c>
    </row>
    <row r="26" spans="1:12" s="58" customFormat="1" ht="19.75" customHeight="1" x14ac:dyDescent="0.25">
      <c r="A26" s="1066"/>
      <c r="B26" s="1067"/>
      <c r="C26" s="165" t="s">
        <v>465</v>
      </c>
      <c r="D26" s="163">
        <v>851</v>
      </c>
      <c r="E26" s="102">
        <v>1.48423329147482</v>
      </c>
      <c r="F26" s="159">
        <v>82.373678025852001</v>
      </c>
      <c r="G26" s="102">
        <v>7.9905992949471196</v>
      </c>
      <c r="H26" s="102">
        <v>44.065804935370203</v>
      </c>
      <c r="I26" s="102">
        <v>47.615746180963598</v>
      </c>
      <c r="J26" s="102">
        <v>14.218566392479399</v>
      </c>
      <c r="K26" s="102">
        <v>97.215041128084593</v>
      </c>
      <c r="L26" s="163">
        <v>827.3</v>
      </c>
    </row>
    <row r="27" spans="1:12" s="58" customFormat="1" ht="21.4" customHeight="1" x14ac:dyDescent="0.25">
      <c r="A27" s="1066"/>
      <c r="B27" s="1067" t="s">
        <v>181</v>
      </c>
      <c r="C27" s="166" t="s">
        <v>74</v>
      </c>
      <c r="D27" s="162">
        <v>160</v>
      </c>
      <c r="E27" s="100">
        <v>0.27905678805636902</v>
      </c>
      <c r="F27" s="101"/>
      <c r="G27" s="100">
        <v>11.25</v>
      </c>
      <c r="H27" s="100">
        <v>51.25</v>
      </c>
      <c r="I27" s="100">
        <v>46.962499999999999</v>
      </c>
      <c r="J27" s="100">
        <v>6.25</v>
      </c>
      <c r="K27" s="100">
        <v>98.75</v>
      </c>
      <c r="L27" s="162">
        <v>158</v>
      </c>
    </row>
    <row r="28" spans="1:12" s="58" customFormat="1" ht="22" customHeight="1" x14ac:dyDescent="0.25">
      <c r="A28" s="1066"/>
      <c r="B28" s="1067"/>
      <c r="C28" s="166" t="s">
        <v>73</v>
      </c>
      <c r="D28" s="162">
        <v>1386</v>
      </c>
      <c r="E28" s="100">
        <v>2.4173294265382999</v>
      </c>
      <c r="F28" s="101"/>
      <c r="G28" s="100">
        <v>7.7922077922077904</v>
      </c>
      <c r="H28" s="100">
        <v>55.050505050505102</v>
      </c>
      <c r="I28" s="100">
        <v>49.180375180375201</v>
      </c>
      <c r="J28" s="100">
        <v>15.9451659451659</v>
      </c>
      <c r="K28" s="100">
        <v>96.702741702741704</v>
      </c>
      <c r="L28" s="162">
        <v>1340.3</v>
      </c>
    </row>
    <row r="29" spans="1:12" s="58" customFormat="1" ht="19.75" customHeight="1" x14ac:dyDescent="0.25">
      <c r="A29" s="1066"/>
      <c r="B29" s="1067"/>
      <c r="C29" s="166" t="s">
        <v>465</v>
      </c>
      <c r="D29" s="162">
        <v>1546</v>
      </c>
      <c r="E29" s="100">
        <v>2.69638621459467</v>
      </c>
      <c r="F29" s="160">
        <v>89.650711513583403</v>
      </c>
      <c r="G29" s="100">
        <v>8.1500646830530403</v>
      </c>
      <c r="H29" s="100">
        <v>54.657179818887499</v>
      </c>
      <c r="I29" s="100">
        <v>48.950840879689501</v>
      </c>
      <c r="J29" s="100">
        <v>14.9417852522639</v>
      </c>
      <c r="K29" s="100">
        <v>96.914618369987096</v>
      </c>
      <c r="L29" s="162">
        <v>1498.3</v>
      </c>
    </row>
    <row r="30" spans="1:12" s="58" customFormat="1" ht="21.4" customHeight="1" x14ac:dyDescent="0.25">
      <c r="A30" s="1066"/>
      <c r="B30" s="1067" t="s">
        <v>467</v>
      </c>
      <c r="C30" s="165" t="s">
        <v>74</v>
      </c>
      <c r="D30" s="163">
        <v>1733</v>
      </c>
      <c r="E30" s="102">
        <v>3.0225338356355498</v>
      </c>
      <c r="F30" s="103"/>
      <c r="G30" s="102">
        <v>76.745527986151203</v>
      </c>
      <c r="H30" s="102">
        <v>6.5781881130986699</v>
      </c>
      <c r="I30" s="102">
        <v>30.366416618580502</v>
      </c>
      <c r="J30" s="102">
        <v>0.115406809001731</v>
      </c>
      <c r="K30" s="102">
        <v>76.363531448355502</v>
      </c>
      <c r="L30" s="163">
        <v>1323.38</v>
      </c>
    </row>
    <row r="31" spans="1:12" s="58" customFormat="1" ht="22" customHeight="1" x14ac:dyDescent="0.25">
      <c r="A31" s="1066"/>
      <c r="B31" s="1067"/>
      <c r="C31" s="165" t="s">
        <v>73</v>
      </c>
      <c r="D31" s="163">
        <v>6903</v>
      </c>
      <c r="E31" s="102">
        <v>12.039556299707</v>
      </c>
      <c r="F31" s="103"/>
      <c r="G31" s="102">
        <v>42.126611618136998</v>
      </c>
      <c r="H31" s="102">
        <v>22.2801680428799</v>
      </c>
      <c r="I31" s="102">
        <v>38.698392003476698</v>
      </c>
      <c r="J31" s="102">
        <v>0.449080110097059</v>
      </c>
      <c r="K31" s="102">
        <v>70.426481240040602</v>
      </c>
      <c r="L31" s="163">
        <v>4861.54</v>
      </c>
    </row>
    <row r="32" spans="1:12" s="58" customFormat="1" ht="19.75" customHeight="1" x14ac:dyDescent="0.25">
      <c r="A32" s="1066"/>
      <c r="B32" s="1067"/>
      <c r="C32" s="165" t="s">
        <v>465</v>
      </c>
      <c r="D32" s="163">
        <v>8636</v>
      </c>
      <c r="E32" s="102">
        <v>15.062090135342499</v>
      </c>
      <c r="F32" s="159">
        <v>79.932839277443307</v>
      </c>
      <c r="G32" s="102">
        <v>49.073645206113902</v>
      </c>
      <c r="H32" s="102">
        <v>19.129226493747101</v>
      </c>
      <c r="I32" s="102">
        <v>37.026401111625802</v>
      </c>
      <c r="J32" s="102">
        <v>0.382121352477999</v>
      </c>
      <c r="K32" s="102">
        <v>71.617878647522005</v>
      </c>
      <c r="L32" s="163">
        <v>6184.92</v>
      </c>
    </row>
    <row r="33" spans="1:12" s="58" customFormat="1" ht="21.4" customHeight="1" x14ac:dyDescent="0.25">
      <c r="A33" s="1063" t="s">
        <v>454</v>
      </c>
      <c r="B33" s="1064" t="s">
        <v>468</v>
      </c>
      <c r="C33" s="168" t="s">
        <v>74</v>
      </c>
      <c r="D33" s="173">
        <v>2982</v>
      </c>
      <c r="E33" s="104">
        <v>5.2009208874005903</v>
      </c>
      <c r="F33" s="105"/>
      <c r="G33" s="104">
        <v>46.881287726358103</v>
      </c>
      <c r="H33" s="104">
        <v>26.0898725687458</v>
      </c>
      <c r="I33" s="104">
        <v>38.330650570087201</v>
      </c>
      <c r="J33" s="104">
        <v>1.3413816230717599</v>
      </c>
      <c r="K33" s="104">
        <v>86.035546613011405</v>
      </c>
      <c r="L33" s="164">
        <v>2565.58</v>
      </c>
    </row>
    <row r="34" spans="1:12" s="58" customFormat="1" ht="22" customHeight="1" x14ac:dyDescent="0.25">
      <c r="A34" s="1063"/>
      <c r="B34" s="1064"/>
      <c r="C34" s="168" t="s">
        <v>73</v>
      </c>
      <c r="D34" s="173">
        <v>11141</v>
      </c>
      <c r="E34" s="104">
        <v>19.431072973350101</v>
      </c>
      <c r="F34" s="105"/>
      <c r="G34" s="104">
        <v>29.2523112826497</v>
      </c>
      <c r="H34" s="104">
        <v>32.797773987972398</v>
      </c>
      <c r="I34" s="104">
        <v>42.411901983663903</v>
      </c>
      <c r="J34" s="104">
        <v>5.6278610537653702</v>
      </c>
      <c r="K34" s="104">
        <v>80.458127636657395</v>
      </c>
      <c r="L34" s="164">
        <v>8963.84</v>
      </c>
    </row>
    <row r="35" spans="1:12" s="58" customFormat="1" ht="19.75" customHeight="1" x14ac:dyDescent="0.25">
      <c r="A35" s="1063"/>
      <c r="B35" s="1064"/>
      <c r="C35" s="168" t="s">
        <v>465</v>
      </c>
      <c r="D35" s="173">
        <v>14123</v>
      </c>
      <c r="E35" s="104">
        <v>24.631993860750701</v>
      </c>
      <c r="F35" s="104">
        <v>78.8855059123416</v>
      </c>
      <c r="G35" s="104">
        <v>32.974580471571201</v>
      </c>
      <c r="H35" s="104">
        <v>31.381434539403799</v>
      </c>
      <c r="I35" s="104">
        <v>41.550166395241803</v>
      </c>
      <c r="J35" s="104">
        <v>4.7227926078028704</v>
      </c>
      <c r="K35" s="104">
        <v>81.635771436663603</v>
      </c>
      <c r="L35" s="164">
        <v>11529.42</v>
      </c>
    </row>
    <row r="36" spans="1:12" s="58" customFormat="1" ht="21.4" customHeight="1" x14ac:dyDescent="0.25">
      <c r="A36" s="1061" t="s">
        <v>470</v>
      </c>
      <c r="B36" s="1064" t="s">
        <v>70</v>
      </c>
      <c r="C36" s="166" t="s">
        <v>74</v>
      </c>
      <c r="D36" s="162">
        <v>12858</v>
      </c>
      <c r="E36" s="100">
        <v>22.425701130179998</v>
      </c>
      <c r="F36" s="101"/>
      <c r="G36" s="100">
        <v>12.373619536475299</v>
      </c>
      <c r="H36" s="100">
        <v>40.286203142012802</v>
      </c>
      <c r="I36" s="100">
        <v>46.476590449525602</v>
      </c>
      <c r="J36" s="100">
        <v>3.2508943848187899</v>
      </c>
      <c r="K36" s="100">
        <v>98.379904740331895</v>
      </c>
      <c r="L36" s="162">
        <v>12649.6881515119</v>
      </c>
    </row>
    <row r="37" spans="1:12" s="58" customFormat="1" ht="22" customHeight="1" x14ac:dyDescent="0.25">
      <c r="A37" s="1061"/>
      <c r="B37" s="1064"/>
      <c r="C37" s="166" t="s">
        <v>73</v>
      </c>
      <c r="D37" s="162">
        <v>33626</v>
      </c>
      <c r="E37" s="100">
        <v>58.647272219896799</v>
      </c>
      <c r="F37" s="101"/>
      <c r="G37" s="100">
        <v>17.260453220722098</v>
      </c>
      <c r="H37" s="100">
        <v>33.494914649378501</v>
      </c>
      <c r="I37" s="100">
        <v>44.427288407779699</v>
      </c>
      <c r="J37" s="100">
        <v>10.212335692618799</v>
      </c>
      <c r="K37" s="100">
        <v>96.771423124744999</v>
      </c>
      <c r="L37" s="162">
        <v>32540.358739926702</v>
      </c>
    </row>
    <row r="38" spans="1:12" s="58" customFormat="1" ht="19.75" customHeight="1" x14ac:dyDescent="0.25">
      <c r="A38" s="1061"/>
      <c r="B38" s="1064"/>
      <c r="C38" s="166" t="s">
        <v>465</v>
      </c>
      <c r="D38" s="162">
        <v>46484</v>
      </c>
      <c r="E38" s="100">
        <v>81.072973350076694</v>
      </c>
      <c r="F38" s="160">
        <v>72.338869288357301</v>
      </c>
      <c r="G38" s="100">
        <v>15.908699767662</v>
      </c>
      <c r="H38" s="100">
        <v>35.373461836330797</v>
      </c>
      <c r="I38" s="100">
        <v>44.994148524223398</v>
      </c>
      <c r="J38" s="100">
        <v>8.28672231305395</v>
      </c>
      <c r="K38" s="100">
        <v>97.216347326905193</v>
      </c>
      <c r="L38" s="162">
        <v>45190.0468914386</v>
      </c>
    </row>
    <row r="39" spans="1:12" s="58" customFormat="1" ht="21.4" customHeight="1" x14ac:dyDescent="0.25">
      <c r="A39" s="1061"/>
      <c r="B39" s="1064" t="s">
        <v>471</v>
      </c>
      <c r="C39" s="165" t="s">
        <v>74</v>
      </c>
      <c r="D39" s="163">
        <v>2616</v>
      </c>
      <c r="E39" s="102">
        <v>4.56257848472164</v>
      </c>
      <c r="F39" s="103"/>
      <c r="G39" s="102">
        <v>62.614678899082598</v>
      </c>
      <c r="H39" s="102">
        <v>12.1177370030581</v>
      </c>
      <c r="I39" s="102">
        <v>33.7595565749236</v>
      </c>
      <c r="J39" s="102">
        <v>0.15290519877675801</v>
      </c>
      <c r="K39" s="102">
        <v>80.727765035677905</v>
      </c>
      <c r="L39" s="163">
        <v>2111.83833333333</v>
      </c>
    </row>
    <row r="40" spans="1:12" s="58" customFormat="1" ht="22" customHeight="1" x14ac:dyDescent="0.25">
      <c r="A40" s="1061"/>
      <c r="B40" s="1064"/>
      <c r="C40" s="165" t="s">
        <v>73</v>
      </c>
      <c r="D40" s="163">
        <v>8236</v>
      </c>
      <c r="E40" s="102">
        <v>14.364448165201599</v>
      </c>
      <c r="F40" s="103"/>
      <c r="G40" s="102">
        <v>41.063623118018498</v>
      </c>
      <c r="H40" s="102">
        <v>21.393880524526502</v>
      </c>
      <c r="I40" s="102">
        <v>38.813987372510901</v>
      </c>
      <c r="J40" s="102">
        <v>0.44924720738222401</v>
      </c>
      <c r="K40" s="102">
        <v>73.34240233621</v>
      </c>
      <c r="L40" s="163">
        <v>6040.4802564102501</v>
      </c>
    </row>
    <row r="41" spans="1:12" s="58" customFormat="1" ht="19.75" customHeight="1" x14ac:dyDescent="0.25">
      <c r="A41" s="1061"/>
      <c r="B41" s="1064"/>
      <c r="C41" s="165" t="s">
        <v>465</v>
      </c>
      <c r="D41" s="163">
        <v>10852</v>
      </c>
      <c r="E41" s="102">
        <v>18.927026649923299</v>
      </c>
      <c r="F41" s="159">
        <v>75.893844452635506</v>
      </c>
      <c r="G41" s="102">
        <v>46.258754146701101</v>
      </c>
      <c r="H41" s="102">
        <v>19.157758938444498</v>
      </c>
      <c r="I41" s="102">
        <v>37.595558422410598</v>
      </c>
      <c r="J41" s="102">
        <v>0.37781054183560597</v>
      </c>
      <c r="K41" s="102">
        <v>75.1227293562808</v>
      </c>
      <c r="L41" s="163">
        <v>8152.3185897435897</v>
      </c>
    </row>
    <row r="42" spans="1:12" s="58" customFormat="1" ht="21.4" customHeight="1" x14ac:dyDescent="0.25">
      <c r="A42" s="106"/>
      <c r="B42" s="1065" t="s">
        <v>472</v>
      </c>
      <c r="C42" s="168" t="s">
        <v>74</v>
      </c>
      <c r="D42" s="173">
        <v>15474</v>
      </c>
      <c r="E42" s="161">
        <v>26.9882796149016</v>
      </c>
      <c r="F42" s="105"/>
      <c r="G42" s="161">
        <v>20.867261212356201</v>
      </c>
      <c r="H42" s="161">
        <v>35.524104950239099</v>
      </c>
      <c r="I42" s="161">
        <v>44.326677006591702</v>
      </c>
      <c r="J42" s="161">
        <v>2.7271552281245999</v>
      </c>
      <c r="K42" s="161">
        <v>95.3956732896809</v>
      </c>
      <c r="L42" s="164">
        <v>14761.526484845201</v>
      </c>
    </row>
    <row r="43" spans="1:12" s="58" customFormat="1" ht="21.4" customHeight="1" x14ac:dyDescent="0.25">
      <c r="A43" s="107"/>
      <c r="B43" s="1065"/>
      <c r="C43" s="168" t="s">
        <v>73</v>
      </c>
      <c r="D43" s="173">
        <v>41862</v>
      </c>
      <c r="E43" s="161">
        <v>73.0117203850984</v>
      </c>
      <c r="F43" s="105"/>
      <c r="G43" s="161">
        <v>21.9435287372796</v>
      </c>
      <c r="H43" s="161">
        <v>31.114136926090499</v>
      </c>
      <c r="I43" s="161">
        <v>43.322918159667502</v>
      </c>
      <c r="J43" s="161">
        <v>8.2915293105919492</v>
      </c>
      <c r="K43" s="161">
        <v>92.161958330555194</v>
      </c>
      <c r="L43" s="164">
        <v>38580.838996336999</v>
      </c>
    </row>
    <row r="44" spans="1:12" s="58" customFormat="1" ht="21.4" customHeight="1" x14ac:dyDescent="0.25">
      <c r="A44" s="108"/>
      <c r="B44" s="1065"/>
      <c r="C44" s="168" t="s">
        <v>465</v>
      </c>
      <c r="D44" s="173">
        <v>57336</v>
      </c>
      <c r="E44" s="161">
        <v>100</v>
      </c>
      <c r="F44" s="161">
        <v>73.0117203850984</v>
      </c>
      <c r="G44" s="161">
        <v>21.653062648248898</v>
      </c>
      <c r="H44" s="161">
        <v>32.304311427375502</v>
      </c>
      <c r="I44" s="161">
        <v>43.593815403934698</v>
      </c>
      <c r="J44" s="161">
        <v>6.7898004743965403</v>
      </c>
      <c r="K44" s="161">
        <v>93.034682365672893</v>
      </c>
      <c r="L44" s="164">
        <v>53342.365481182198</v>
      </c>
    </row>
    <row r="45" spans="1:12" s="58" customFormat="1" ht="21.4" customHeight="1" x14ac:dyDescent="0.25">
      <c r="A45" s="1061" t="s">
        <v>473</v>
      </c>
      <c r="B45" s="1061"/>
      <c r="C45" s="166" t="s">
        <v>74</v>
      </c>
      <c r="D45" s="162">
        <v>56</v>
      </c>
      <c r="E45" s="100">
        <v>22.310756972111601</v>
      </c>
      <c r="F45" s="101"/>
      <c r="G45" s="100">
        <v>96.428571428571402</v>
      </c>
      <c r="H45" s="100">
        <v>1.78571428571429</v>
      </c>
      <c r="I45" s="100">
        <v>23.5</v>
      </c>
      <c r="J45" s="100" t="s">
        <v>466</v>
      </c>
      <c r="K45" s="100">
        <v>95.267857142857096</v>
      </c>
      <c r="L45" s="162">
        <v>53.35</v>
      </c>
    </row>
    <row r="46" spans="1:12" s="58" customFormat="1" ht="22" customHeight="1" x14ac:dyDescent="0.25">
      <c r="A46" s="1061"/>
      <c r="B46" s="1061"/>
      <c r="C46" s="166" t="s">
        <v>73</v>
      </c>
      <c r="D46" s="162">
        <v>167</v>
      </c>
      <c r="E46" s="100">
        <v>66.533864541832699</v>
      </c>
      <c r="F46" s="101"/>
      <c r="G46" s="100">
        <v>97.604790419161702</v>
      </c>
      <c r="H46" s="100">
        <v>0</v>
      </c>
      <c r="I46" s="100">
        <v>23.556886227544901</v>
      </c>
      <c r="J46" s="100" t="s">
        <v>466</v>
      </c>
      <c r="K46" s="100">
        <v>92.131736526946099</v>
      </c>
      <c r="L46" s="162">
        <v>153.86000000000001</v>
      </c>
    </row>
    <row r="47" spans="1:12" s="58" customFormat="1" ht="19.75" customHeight="1" x14ac:dyDescent="0.25">
      <c r="A47" s="1061"/>
      <c r="B47" s="1061"/>
      <c r="C47" s="166" t="s">
        <v>465</v>
      </c>
      <c r="D47" s="162">
        <v>223</v>
      </c>
      <c r="E47" s="100">
        <v>88.844621513944205</v>
      </c>
      <c r="F47" s="160">
        <v>74.887892376681606</v>
      </c>
      <c r="G47" s="100">
        <v>97.309417040358696</v>
      </c>
      <c r="H47" s="100">
        <v>0.44843049327354301</v>
      </c>
      <c r="I47" s="100">
        <v>23.542600896861</v>
      </c>
      <c r="J47" s="100" t="s">
        <v>466</v>
      </c>
      <c r="K47" s="100">
        <v>92.919282511210795</v>
      </c>
      <c r="L47" s="162">
        <v>207.21</v>
      </c>
    </row>
    <row r="48" spans="1:12" s="58" customFormat="1" ht="21.4" customHeight="1" x14ac:dyDescent="0.25">
      <c r="A48" s="1061" t="s">
        <v>474</v>
      </c>
      <c r="B48" s="1061"/>
      <c r="C48" s="165" t="s">
        <v>74</v>
      </c>
      <c r="D48" s="163">
        <v>14</v>
      </c>
      <c r="E48" s="102">
        <v>5.5776892430278897</v>
      </c>
      <c r="F48" s="103"/>
      <c r="G48" s="102">
        <v>100</v>
      </c>
      <c r="H48" s="102">
        <v>0</v>
      </c>
      <c r="I48" s="102">
        <v>21.6428571428571</v>
      </c>
      <c r="J48" s="102" t="s">
        <v>466</v>
      </c>
      <c r="K48" s="102">
        <v>100</v>
      </c>
      <c r="L48" s="163">
        <v>14</v>
      </c>
    </row>
    <row r="49" spans="1:12" s="58" customFormat="1" ht="22" customHeight="1" x14ac:dyDescent="0.25">
      <c r="A49" s="1061"/>
      <c r="B49" s="1061"/>
      <c r="C49" s="165" t="s">
        <v>73</v>
      </c>
      <c r="D49" s="163">
        <v>14</v>
      </c>
      <c r="E49" s="102">
        <v>5.5776892430278897</v>
      </c>
      <c r="F49" s="103"/>
      <c r="G49" s="102">
        <v>92.857142857142904</v>
      </c>
      <c r="H49" s="102">
        <v>0</v>
      </c>
      <c r="I49" s="102">
        <v>23.428571428571399</v>
      </c>
      <c r="J49" s="102" t="s">
        <v>466</v>
      </c>
      <c r="K49" s="102">
        <v>100</v>
      </c>
      <c r="L49" s="163">
        <v>14</v>
      </c>
    </row>
    <row r="50" spans="1:12" s="58" customFormat="1" ht="19.75" customHeight="1" x14ac:dyDescent="0.25">
      <c r="A50" s="1061"/>
      <c r="B50" s="1061"/>
      <c r="C50" s="165" t="s">
        <v>465</v>
      </c>
      <c r="D50" s="163">
        <v>28</v>
      </c>
      <c r="E50" s="102">
        <v>11.155378486055801</v>
      </c>
      <c r="F50" s="159">
        <v>50</v>
      </c>
      <c r="G50" s="102">
        <v>96.428571428571402</v>
      </c>
      <c r="H50" s="102">
        <v>0</v>
      </c>
      <c r="I50" s="102">
        <v>22.535714285714299</v>
      </c>
      <c r="J50" s="102" t="s">
        <v>466</v>
      </c>
      <c r="K50" s="102">
        <v>100</v>
      </c>
      <c r="L50" s="163">
        <v>28</v>
      </c>
    </row>
    <row r="51" spans="1:12" s="58" customFormat="1" ht="21.4" customHeight="1" x14ac:dyDescent="0.25">
      <c r="A51" s="1061" t="s">
        <v>475</v>
      </c>
      <c r="B51" s="1061"/>
      <c r="C51" s="168" t="s">
        <v>74</v>
      </c>
      <c r="D51" s="173">
        <v>70</v>
      </c>
      <c r="E51" s="104">
        <v>27.8884462151394</v>
      </c>
      <c r="F51" s="105"/>
      <c r="G51" s="104">
        <v>97.142857142857096</v>
      </c>
      <c r="H51" s="104">
        <v>1.4285714285714299</v>
      </c>
      <c r="I51" s="104">
        <v>23.128571428571401</v>
      </c>
      <c r="J51" s="104" t="s">
        <v>466</v>
      </c>
      <c r="K51" s="104">
        <v>96.214285714285694</v>
      </c>
      <c r="L51" s="173">
        <v>67.349999999999994</v>
      </c>
    </row>
    <row r="52" spans="1:12" s="58" customFormat="1" ht="22" customHeight="1" x14ac:dyDescent="0.25">
      <c r="A52" s="1061"/>
      <c r="B52" s="1061"/>
      <c r="C52" s="168" t="s">
        <v>73</v>
      </c>
      <c r="D52" s="173">
        <v>181</v>
      </c>
      <c r="E52" s="104">
        <v>72.111553784860604</v>
      </c>
      <c r="F52" s="105"/>
      <c r="G52" s="104">
        <v>97.237569060773495</v>
      </c>
      <c r="H52" s="104">
        <v>0</v>
      </c>
      <c r="I52" s="104">
        <v>23.546961325966901</v>
      </c>
      <c r="J52" s="104" t="s">
        <v>466</v>
      </c>
      <c r="K52" s="104">
        <v>92.740331491712695</v>
      </c>
      <c r="L52" s="173">
        <v>167.86</v>
      </c>
    </row>
    <row r="53" spans="1:12" s="58" customFormat="1" ht="19.75" customHeight="1" x14ac:dyDescent="0.25">
      <c r="A53" s="1061"/>
      <c r="B53" s="1061"/>
      <c r="C53" s="168" t="s">
        <v>465</v>
      </c>
      <c r="D53" s="173">
        <v>251</v>
      </c>
      <c r="E53" s="104">
        <v>100</v>
      </c>
      <c r="F53" s="104">
        <v>72.111553784860604</v>
      </c>
      <c r="G53" s="104">
        <v>97.211155378486097</v>
      </c>
      <c r="H53" s="104">
        <v>0.39840637450199201</v>
      </c>
      <c r="I53" s="104">
        <v>23.430278884462201</v>
      </c>
      <c r="J53" s="104" t="s">
        <v>466</v>
      </c>
      <c r="K53" s="104">
        <v>93.709163346613593</v>
      </c>
      <c r="L53" s="173">
        <v>235.21</v>
      </c>
    </row>
    <row r="54" spans="1:12" s="58" customFormat="1" ht="21.4" customHeight="1" x14ac:dyDescent="0.25">
      <c r="A54" s="1062" t="s">
        <v>476</v>
      </c>
      <c r="B54" s="1062"/>
      <c r="C54" s="109" t="s">
        <v>74</v>
      </c>
      <c r="D54" s="110">
        <v>15544</v>
      </c>
      <c r="E54" s="111">
        <v>26.992203101394399</v>
      </c>
      <c r="F54" s="112"/>
      <c r="G54" s="111">
        <v>21.210756562017501</v>
      </c>
      <c r="H54" s="111">
        <v>35.370560988162602</v>
      </c>
      <c r="I54" s="111">
        <v>44.231214616572302</v>
      </c>
      <c r="J54" s="111">
        <v>2.7148739063304199</v>
      </c>
      <c r="K54" s="111">
        <v>95.399359784130297</v>
      </c>
      <c r="L54" s="110">
        <v>14828.876484845199</v>
      </c>
    </row>
    <row r="55" spans="1:12" s="58" customFormat="1" ht="22" customHeight="1" x14ac:dyDescent="0.25">
      <c r="A55" s="1062"/>
      <c r="B55" s="1062"/>
      <c r="C55" s="109" t="s">
        <v>73</v>
      </c>
      <c r="D55" s="110">
        <v>42043</v>
      </c>
      <c r="E55" s="111">
        <v>73.007796898605605</v>
      </c>
      <c r="F55" s="112"/>
      <c r="G55" s="111">
        <v>22.267678329329499</v>
      </c>
      <c r="H55" s="111">
        <v>30.980186951454499</v>
      </c>
      <c r="I55" s="111">
        <v>43.237780367718798</v>
      </c>
      <c r="J55" s="111">
        <v>8.25583331351236</v>
      </c>
      <c r="K55" s="111">
        <v>92.164448294215504</v>
      </c>
      <c r="L55" s="110">
        <v>38748.698996337</v>
      </c>
    </row>
    <row r="56" spans="1:12" s="58" customFormat="1" ht="19.75" customHeight="1" x14ac:dyDescent="0.25">
      <c r="A56" s="1062"/>
      <c r="B56" s="1062"/>
      <c r="C56" s="109" t="s">
        <v>465</v>
      </c>
      <c r="D56" s="110">
        <v>57587</v>
      </c>
      <c r="E56" s="111">
        <v>100</v>
      </c>
      <c r="F56" s="113">
        <v>73.007796898605605</v>
      </c>
      <c r="G56" s="111">
        <v>21.9823918592738</v>
      </c>
      <c r="H56" s="111">
        <v>32.165245628353603</v>
      </c>
      <c r="I56" s="111">
        <v>43.505930157848098</v>
      </c>
      <c r="J56" s="111">
        <v>6.7602062965599901</v>
      </c>
      <c r="K56" s="111">
        <v>93.037622173723605</v>
      </c>
      <c r="L56" s="110">
        <v>53577.575481182197</v>
      </c>
    </row>
    <row r="57" spans="1:12" s="58" customFormat="1" ht="15.75" customHeight="1" x14ac:dyDescent="0.25"/>
    <row r="58" spans="1:12" s="58" customFormat="1" ht="17.25" customHeight="1" x14ac:dyDescent="0.4">
      <c r="A58" s="284" t="s">
        <v>1007</v>
      </c>
    </row>
    <row r="59" spans="1:12" s="58" customFormat="1" ht="22.5" customHeight="1" x14ac:dyDescent="0.25"/>
    <row r="60" spans="1:12" s="58" customFormat="1" ht="22.5" customHeight="1" x14ac:dyDescent="0.25"/>
  </sheetData>
  <mergeCells count="24">
    <mergeCell ref="A3:I3"/>
    <mergeCell ref="A5:B5"/>
    <mergeCell ref="A6:A14"/>
    <mergeCell ref="B6:B8"/>
    <mergeCell ref="B9:B11"/>
    <mergeCell ref="B12:B14"/>
    <mergeCell ref="A15:A17"/>
    <mergeCell ref="B15:B17"/>
    <mergeCell ref="A18:A32"/>
    <mergeCell ref="B18:B20"/>
    <mergeCell ref="B21:B23"/>
    <mergeCell ref="B24:B26"/>
    <mergeCell ref="B27:B29"/>
    <mergeCell ref="B30:B32"/>
    <mergeCell ref="A45:B47"/>
    <mergeCell ref="A48:B50"/>
    <mergeCell ref="A51:B53"/>
    <mergeCell ref="A54:B56"/>
    <mergeCell ref="A33:A35"/>
    <mergeCell ref="B33:B35"/>
    <mergeCell ref="A36:A41"/>
    <mergeCell ref="B36:B38"/>
    <mergeCell ref="B39:B41"/>
    <mergeCell ref="B42:B44"/>
  </mergeCells>
  <hyperlinks>
    <hyperlink ref="A2" location="Sommaire!A1" display="Retour au sommaire" xr:uid="{00000000-0004-0000-0500-000000000000}"/>
    <hyperlink ref="C2" location="'Sources et champs'!A1" display="Source et champs" xr:uid="{00000000-0004-0000-0500-000001000000}"/>
  </hyperlinks>
  <pageMargins left="0.70866141732283472" right="0.70866141732283472" top="0.74803149606299213" bottom="0.74803149606299213" header="0.31496062992125984" footer="0.31496062992125984"/>
  <pageSetup paperSize="9" scale="62" orientation="portrait" r:id="rId1"/>
  <headerFooter differentFirst="1" scaleWithDoc="0">
    <oddFooter>&amp;R&amp;P/&amp;N</oddFooter>
  </headerFooter>
  <rowBreaks count="1" manualBreakCount="1">
    <brk id="5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N61"/>
  <sheetViews>
    <sheetView showGridLines="0" zoomScaleNormal="100" zoomScaleSheetLayoutView="100" workbookViewId="0">
      <selection activeCell="A2" sqref="A2:XFD2"/>
    </sheetView>
  </sheetViews>
  <sheetFormatPr baseColWidth="10" defaultColWidth="11.453125" defaultRowHeight="12.5" x14ac:dyDescent="0.25"/>
  <cols>
    <col min="1" max="1" width="9.7265625" style="56" customWidth="1"/>
    <col min="2" max="2" width="6" style="56" customWidth="1"/>
    <col min="3" max="3" width="4.7265625" style="56" customWidth="1"/>
    <col min="4" max="4" width="17.81640625" style="56" customWidth="1"/>
    <col min="5" max="6" width="10.1796875" style="56" customWidth="1"/>
    <col min="7" max="7" width="8.81640625" style="56" customWidth="1"/>
    <col min="8" max="8" width="9.26953125" style="56" customWidth="1"/>
    <col min="9" max="9" width="10.54296875" style="56" customWidth="1"/>
    <col min="10" max="10" width="10.81640625" style="56" customWidth="1"/>
    <col min="11" max="11" width="9.1796875" style="56" customWidth="1"/>
    <col min="12" max="12" width="9.453125" style="56" customWidth="1"/>
    <col min="13" max="13" width="10.81640625" style="56" customWidth="1"/>
    <col min="14" max="14" width="10.453125" style="56" customWidth="1"/>
    <col min="15" max="15" width="5.26953125" style="56" customWidth="1"/>
    <col min="16" max="16384" width="11.453125" style="56"/>
  </cols>
  <sheetData>
    <row r="1" spans="1:14" ht="18" customHeight="1" x14ac:dyDescent="0.4">
      <c r="A1" s="284" t="s">
        <v>1007</v>
      </c>
    </row>
    <row r="2" spans="1:14" ht="10.5" customHeight="1" x14ac:dyDescent="0.35">
      <c r="A2" s="3" t="s">
        <v>11</v>
      </c>
      <c r="D2" s="3" t="s">
        <v>1268</v>
      </c>
    </row>
    <row r="3" spans="1:14" s="58" customFormat="1" ht="16.5" customHeight="1" x14ac:dyDescent="0.25">
      <c r="A3" s="285" t="s">
        <v>477</v>
      </c>
      <c r="B3" s="285"/>
      <c r="C3" s="285"/>
      <c r="D3" s="285"/>
      <c r="E3" s="285"/>
      <c r="F3" s="285"/>
      <c r="G3" s="285"/>
      <c r="H3" s="285"/>
      <c r="I3" s="285"/>
      <c r="J3" s="285"/>
      <c r="K3" s="285"/>
      <c r="L3" s="285"/>
      <c r="M3" s="285"/>
      <c r="N3" s="285"/>
    </row>
    <row r="4" spans="1:14" s="58" customFormat="1" ht="14.5" customHeight="1" x14ac:dyDescent="0.25"/>
    <row r="5" spans="1:14" s="58" customFormat="1" ht="55.9" customHeight="1" x14ac:dyDescent="0.25">
      <c r="A5" s="1072"/>
      <c r="B5" s="1072"/>
      <c r="C5" s="1072"/>
      <c r="D5" s="1072"/>
      <c r="E5" s="158"/>
      <c r="F5" s="99" t="s">
        <v>455</v>
      </c>
      <c r="G5" s="171" t="s">
        <v>456</v>
      </c>
      <c r="H5" s="171" t="s">
        <v>457</v>
      </c>
      <c r="I5" s="171" t="s">
        <v>458</v>
      </c>
      <c r="J5" s="171" t="s">
        <v>459</v>
      </c>
      <c r="K5" s="171" t="s">
        <v>460</v>
      </c>
      <c r="L5" s="171" t="s">
        <v>461</v>
      </c>
      <c r="M5" s="171" t="s">
        <v>478</v>
      </c>
      <c r="N5" s="171" t="s">
        <v>463</v>
      </c>
    </row>
    <row r="6" spans="1:14" s="58" customFormat="1" ht="21.4" customHeight="1" x14ac:dyDescent="0.25">
      <c r="A6" s="1066" t="s">
        <v>479</v>
      </c>
      <c r="B6" s="1071" t="s">
        <v>480</v>
      </c>
      <c r="C6" s="1071"/>
      <c r="D6" s="1064" t="s">
        <v>70</v>
      </c>
      <c r="E6" s="166" t="s">
        <v>74</v>
      </c>
      <c r="F6" s="162">
        <v>2629</v>
      </c>
      <c r="G6" s="100">
        <v>6.0838173697729898</v>
      </c>
      <c r="H6" s="101"/>
      <c r="I6" s="100">
        <v>15.899581589958199</v>
      </c>
      <c r="J6" s="100">
        <v>34.956257131989297</v>
      </c>
      <c r="K6" s="100">
        <v>45.007227082540901</v>
      </c>
      <c r="L6" s="100">
        <v>2.1681247622670199</v>
      </c>
      <c r="M6" s="100">
        <v>99.050191092032094</v>
      </c>
      <c r="N6" s="162">
        <v>2604.02952380952</v>
      </c>
    </row>
    <row r="7" spans="1:14" s="58" customFormat="1" ht="22" customHeight="1" x14ac:dyDescent="0.25">
      <c r="A7" s="1066"/>
      <c r="B7" s="1071"/>
      <c r="C7" s="1071"/>
      <c r="D7" s="1064"/>
      <c r="E7" s="166" t="s">
        <v>73</v>
      </c>
      <c r="F7" s="162">
        <v>14691</v>
      </c>
      <c r="G7" s="100">
        <v>33.996713951820098</v>
      </c>
      <c r="H7" s="101"/>
      <c r="I7" s="100">
        <v>22.449118507929999</v>
      </c>
      <c r="J7" s="100">
        <v>25.689197467837499</v>
      </c>
      <c r="K7" s="100">
        <v>42.264856034306703</v>
      </c>
      <c r="L7" s="100">
        <v>9.4819957797290897</v>
      </c>
      <c r="M7" s="100">
        <v>97.106401891168105</v>
      </c>
      <c r="N7" s="162">
        <v>14265.9015018315</v>
      </c>
    </row>
    <row r="8" spans="1:14" s="58" customFormat="1" ht="21.4" customHeight="1" x14ac:dyDescent="0.25">
      <c r="A8" s="1066"/>
      <c r="B8" s="1071"/>
      <c r="C8" s="1071"/>
      <c r="D8" s="1064"/>
      <c r="E8" s="166" t="s">
        <v>465</v>
      </c>
      <c r="F8" s="162">
        <v>17320</v>
      </c>
      <c r="G8" s="100">
        <v>40.080531321593</v>
      </c>
      <c r="H8" s="160">
        <v>84.821016166281794</v>
      </c>
      <c r="I8" s="100">
        <v>21.454965357967701</v>
      </c>
      <c r="J8" s="100">
        <v>27.095842956120102</v>
      </c>
      <c r="K8" s="100">
        <v>42.681120092378798</v>
      </c>
      <c r="L8" s="100">
        <v>8.3718244803695203</v>
      </c>
      <c r="M8" s="100">
        <v>97.401449339728799</v>
      </c>
      <c r="N8" s="162">
        <v>16869.931025640999</v>
      </c>
    </row>
    <row r="9" spans="1:14" s="58" customFormat="1" ht="21.4" customHeight="1" x14ac:dyDescent="0.25">
      <c r="A9" s="1066"/>
      <c r="B9" s="1071"/>
      <c r="C9" s="1071"/>
      <c r="D9" s="1064" t="s">
        <v>471</v>
      </c>
      <c r="E9" s="165" t="s">
        <v>74</v>
      </c>
      <c r="F9" s="163">
        <v>1</v>
      </c>
      <c r="G9" s="102">
        <v>2.3141184365815799E-3</v>
      </c>
      <c r="H9" s="103"/>
      <c r="I9" s="102">
        <v>100</v>
      </c>
      <c r="J9" s="102">
        <v>0</v>
      </c>
      <c r="K9" s="102">
        <v>27</v>
      </c>
      <c r="L9" s="102" t="s">
        <v>466</v>
      </c>
      <c r="M9" s="102">
        <v>100</v>
      </c>
      <c r="N9" s="163">
        <v>1</v>
      </c>
    </row>
    <row r="10" spans="1:14" s="58" customFormat="1" ht="22" customHeight="1" x14ac:dyDescent="0.25">
      <c r="A10" s="1066"/>
      <c r="B10" s="1071"/>
      <c r="C10" s="1071"/>
      <c r="D10" s="1064"/>
      <c r="E10" s="165" t="s">
        <v>73</v>
      </c>
      <c r="F10" s="163">
        <v>2</v>
      </c>
      <c r="G10" s="102">
        <v>4.6282368731631702E-3</v>
      </c>
      <c r="H10" s="103"/>
      <c r="I10" s="102">
        <v>50</v>
      </c>
      <c r="J10" s="102">
        <v>0</v>
      </c>
      <c r="K10" s="102">
        <v>35.5</v>
      </c>
      <c r="L10" s="102" t="s">
        <v>466</v>
      </c>
      <c r="M10" s="102">
        <v>100</v>
      </c>
      <c r="N10" s="163">
        <v>2</v>
      </c>
    </row>
    <row r="11" spans="1:14" s="58" customFormat="1" ht="21.4" customHeight="1" x14ac:dyDescent="0.25">
      <c r="A11" s="1066"/>
      <c r="B11" s="1071"/>
      <c r="C11" s="1071"/>
      <c r="D11" s="1064"/>
      <c r="E11" s="165" t="s">
        <v>465</v>
      </c>
      <c r="F11" s="163">
        <v>3</v>
      </c>
      <c r="G11" s="102">
        <v>6.9423553097447497E-3</v>
      </c>
      <c r="H11" s="159">
        <v>66.6666666666667</v>
      </c>
      <c r="I11" s="102">
        <v>66.6666666666667</v>
      </c>
      <c r="J11" s="102">
        <v>0</v>
      </c>
      <c r="K11" s="102">
        <v>32.6666666666667</v>
      </c>
      <c r="L11" s="102" t="s">
        <v>466</v>
      </c>
      <c r="M11" s="102">
        <v>100</v>
      </c>
      <c r="N11" s="163">
        <v>3</v>
      </c>
    </row>
    <row r="12" spans="1:14" s="58" customFormat="1" ht="21.4" customHeight="1" x14ac:dyDescent="0.25">
      <c r="A12" s="1066"/>
      <c r="B12" s="1070" t="s">
        <v>454</v>
      </c>
      <c r="C12" s="1070"/>
      <c r="D12" s="1064" t="s">
        <v>481</v>
      </c>
      <c r="E12" s="168" t="s">
        <v>74</v>
      </c>
      <c r="F12" s="173">
        <v>2630</v>
      </c>
      <c r="G12" s="161">
        <v>6.0861314882095696</v>
      </c>
      <c r="H12" s="105"/>
      <c r="I12" s="161">
        <v>15.931558935361201</v>
      </c>
      <c r="J12" s="161">
        <v>34.942965779467698</v>
      </c>
      <c r="K12" s="161">
        <v>45.000380228136898</v>
      </c>
      <c r="L12" s="161">
        <v>2.1673003802281401</v>
      </c>
      <c r="M12" s="161">
        <v>99.050552236103599</v>
      </c>
      <c r="N12" s="164">
        <v>2605.02952380952</v>
      </c>
    </row>
    <row r="13" spans="1:14" s="58" customFormat="1" ht="22" customHeight="1" x14ac:dyDescent="0.25">
      <c r="A13" s="1066"/>
      <c r="B13" s="1070"/>
      <c r="C13" s="1070"/>
      <c r="D13" s="1064"/>
      <c r="E13" s="168" t="s">
        <v>73</v>
      </c>
      <c r="F13" s="173">
        <v>14693</v>
      </c>
      <c r="G13" s="161">
        <v>34.001342188693201</v>
      </c>
      <c r="H13" s="105"/>
      <c r="I13" s="161">
        <v>22.452868712992601</v>
      </c>
      <c r="J13" s="161">
        <v>25.685700673790201</v>
      </c>
      <c r="K13" s="161">
        <v>42.263935207241502</v>
      </c>
      <c r="L13" s="161">
        <v>9.4807050976655507</v>
      </c>
      <c r="M13" s="161">
        <v>97.106795765544803</v>
      </c>
      <c r="N13" s="164">
        <v>14267.9015018315</v>
      </c>
    </row>
    <row r="14" spans="1:14" s="58" customFormat="1" ht="21.4" customHeight="1" x14ac:dyDescent="0.25">
      <c r="A14" s="1066"/>
      <c r="B14" s="1070"/>
      <c r="C14" s="1070"/>
      <c r="D14" s="1064"/>
      <c r="E14" s="168" t="s">
        <v>465</v>
      </c>
      <c r="F14" s="173">
        <v>17323</v>
      </c>
      <c r="G14" s="161">
        <v>40.087473676902803</v>
      </c>
      <c r="H14" s="161">
        <v>84.817872193038198</v>
      </c>
      <c r="I14" s="161">
        <v>21.462795127864698</v>
      </c>
      <c r="J14" s="161">
        <v>27.0911504935635</v>
      </c>
      <c r="K14" s="161">
        <v>42.679385787681099</v>
      </c>
      <c r="L14" s="161">
        <v>8.37037464642383</v>
      </c>
      <c r="M14" s="161">
        <v>97.401899357161099</v>
      </c>
      <c r="N14" s="164">
        <v>16872.931025640999</v>
      </c>
    </row>
    <row r="15" spans="1:14" s="58" customFormat="1" ht="21.4" customHeight="1" x14ac:dyDescent="0.25">
      <c r="A15" s="1066"/>
      <c r="B15" s="1071" t="s">
        <v>333</v>
      </c>
      <c r="C15" s="1071"/>
      <c r="D15" s="1064" t="s">
        <v>70</v>
      </c>
      <c r="E15" s="166" t="s">
        <v>74</v>
      </c>
      <c r="F15" s="162">
        <v>7647</v>
      </c>
      <c r="G15" s="100">
        <v>17.6960636845394</v>
      </c>
      <c r="H15" s="101"/>
      <c r="I15" s="100">
        <v>13.403949261148201</v>
      </c>
      <c r="J15" s="100">
        <v>38.5118347064208</v>
      </c>
      <c r="K15" s="100">
        <v>46.130508696220701</v>
      </c>
      <c r="L15" s="100">
        <v>3.5177193670720501</v>
      </c>
      <c r="M15" s="100">
        <v>98.619175492671403</v>
      </c>
      <c r="N15" s="162">
        <v>7541.4083499245799</v>
      </c>
    </row>
    <row r="16" spans="1:14" s="58" customFormat="1" ht="22" customHeight="1" x14ac:dyDescent="0.25">
      <c r="A16" s="1066"/>
      <c r="B16" s="1071"/>
      <c r="C16" s="1071"/>
      <c r="D16" s="1064"/>
      <c r="E16" s="166" t="s">
        <v>73</v>
      </c>
      <c r="F16" s="162">
        <v>10672</v>
      </c>
      <c r="G16" s="100">
        <v>24.6962719551987</v>
      </c>
      <c r="H16" s="101"/>
      <c r="I16" s="100">
        <v>16.444902548725601</v>
      </c>
      <c r="J16" s="100">
        <v>34.332833583208398</v>
      </c>
      <c r="K16" s="100">
        <v>44.800318590704698</v>
      </c>
      <c r="L16" s="100">
        <v>10.232383808095999</v>
      </c>
      <c r="M16" s="100">
        <v>96.803601324337805</v>
      </c>
      <c r="N16" s="162">
        <v>10330.8803333333</v>
      </c>
    </row>
    <row r="17" spans="1:14" s="58" customFormat="1" ht="21.4" customHeight="1" x14ac:dyDescent="0.25">
      <c r="A17" s="1066"/>
      <c r="B17" s="1071"/>
      <c r="C17" s="1071"/>
      <c r="D17" s="1064"/>
      <c r="E17" s="166" t="s">
        <v>465</v>
      </c>
      <c r="F17" s="162">
        <v>18319</v>
      </c>
      <c r="G17" s="100">
        <v>42.392335639738</v>
      </c>
      <c r="H17" s="160">
        <v>58.256455046672897</v>
      </c>
      <c r="I17" s="100">
        <v>15.175500846116099</v>
      </c>
      <c r="J17" s="100">
        <v>36.077296795676602</v>
      </c>
      <c r="K17" s="100">
        <v>45.3555870953655</v>
      </c>
      <c r="L17" s="100">
        <v>7.4294448386920697</v>
      </c>
      <c r="M17" s="100">
        <v>97.561486343457204</v>
      </c>
      <c r="N17" s="162">
        <v>17872.288683257899</v>
      </c>
    </row>
    <row r="18" spans="1:14" s="58" customFormat="1" ht="21.4" customHeight="1" x14ac:dyDescent="0.25">
      <c r="A18" s="1066"/>
      <c r="B18" s="1071"/>
      <c r="C18" s="1071"/>
      <c r="D18" s="1064" t="s">
        <v>471</v>
      </c>
      <c r="E18" s="165" t="s">
        <v>74</v>
      </c>
      <c r="F18" s="163">
        <v>489</v>
      </c>
      <c r="G18" s="102">
        <v>1.1316039154883899</v>
      </c>
      <c r="H18" s="103"/>
      <c r="I18" s="102">
        <v>29.8568507157464</v>
      </c>
      <c r="J18" s="102">
        <v>29.038854805726</v>
      </c>
      <c r="K18" s="102">
        <v>42.231083844580802</v>
      </c>
      <c r="L18" s="102">
        <v>0.40899795501022501</v>
      </c>
      <c r="M18" s="102">
        <v>91.852760736196302</v>
      </c>
      <c r="N18" s="163">
        <v>449.16</v>
      </c>
    </row>
    <row r="19" spans="1:14" s="58" customFormat="1" ht="22" customHeight="1" x14ac:dyDescent="0.25">
      <c r="A19" s="1066"/>
      <c r="B19" s="1071"/>
      <c r="C19" s="1071"/>
      <c r="D19" s="1064"/>
      <c r="E19" s="165" t="s">
        <v>73</v>
      </c>
      <c r="F19" s="163">
        <v>517</v>
      </c>
      <c r="G19" s="102">
        <v>1.1963992317126799</v>
      </c>
      <c r="H19" s="103"/>
      <c r="I19" s="102">
        <v>30.174081237911</v>
      </c>
      <c r="J19" s="102">
        <v>21.0831721470019</v>
      </c>
      <c r="K19" s="102">
        <v>40.758220502901402</v>
      </c>
      <c r="L19" s="102">
        <v>0.77369439071566704</v>
      </c>
      <c r="M19" s="102">
        <v>90.800393459967907</v>
      </c>
      <c r="N19" s="163">
        <v>469.43803418803401</v>
      </c>
    </row>
    <row r="20" spans="1:14" s="58" customFormat="1" ht="21.4" customHeight="1" x14ac:dyDescent="0.25">
      <c r="A20" s="1066"/>
      <c r="B20" s="1071"/>
      <c r="C20" s="1071"/>
      <c r="D20" s="1064"/>
      <c r="E20" s="165" t="s">
        <v>465</v>
      </c>
      <c r="F20" s="163">
        <v>1006</v>
      </c>
      <c r="G20" s="102">
        <v>2.3280031472010698</v>
      </c>
      <c r="H20" s="159">
        <v>51.391650099403599</v>
      </c>
      <c r="I20" s="102">
        <v>30.019880715705799</v>
      </c>
      <c r="J20" s="102">
        <v>24.9502982107356</v>
      </c>
      <c r="K20" s="102">
        <v>41.474155069582501</v>
      </c>
      <c r="L20" s="102">
        <v>0.59642147117296196</v>
      </c>
      <c r="M20" s="102">
        <v>91.311931827836403</v>
      </c>
      <c r="N20" s="163">
        <v>918.59803418803403</v>
      </c>
    </row>
    <row r="21" spans="1:14" s="58" customFormat="1" ht="21.4" customHeight="1" x14ac:dyDescent="0.25">
      <c r="A21" s="1066"/>
      <c r="B21" s="1070" t="s">
        <v>454</v>
      </c>
      <c r="C21" s="1070"/>
      <c r="D21" s="1064" t="s">
        <v>482</v>
      </c>
      <c r="E21" s="168" t="s">
        <v>74</v>
      </c>
      <c r="F21" s="173">
        <v>8136</v>
      </c>
      <c r="G21" s="161">
        <v>18.827667600027802</v>
      </c>
      <c r="H21" s="105"/>
      <c r="I21" s="161">
        <v>14.392822025565399</v>
      </c>
      <c r="J21" s="161">
        <v>37.942477876106203</v>
      </c>
      <c r="K21" s="161">
        <v>45.896140609636198</v>
      </c>
      <c r="L21" s="161">
        <v>3.3308751229105198</v>
      </c>
      <c r="M21" s="161">
        <v>98.212492009889203</v>
      </c>
      <c r="N21" s="164">
        <v>7990.5683499245797</v>
      </c>
    </row>
    <row r="22" spans="1:14" s="58" customFormat="1" ht="22" customHeight="1" x14ac:dyDescent="0.25">
      <c r="A22" s="1066"/>
      <c r="B22" s="1070"/>
      <c r="C22" s="1070"/>
      <c r="D22" s="1064"/>
      <c r="E22" s="168" t="s">
        <v>73</v>
      </c>
      <c r="F22" s="173">
        <v>11189</v>
      </c>
      <c r="G22" s="161">
        <v>25.892671186911301</v>
      </c>
      <c r="H22" s="105"/>
      <c r="I22" s="161">
        <v>17.079274287246399</v>
      </c>
      <c r="J22" s="161">
        <v>33.720618464563401</v>
      </c>
      <c r="K22" s="161">
        <v>44.613549021360299</v>
      </c>
      <c r="L22" s="161">
        <v>9.7953347037268799</v>
      </c>
      <c r="M22" s="161">
        <v>96.526216529818299</v>
      </c>
      <c r="N22" s="164">
        <v>10800.3183675214</v>
      </c>
    </row>
    <row r="23" spans="1:14" s="58" customFormat="1" ht="21.4" customHeight="1" x14ac:dyDescent="0.25">
      <c r="A23" s="1066"/>
      <c r="B23" s="1070"/>
      <c r="C23" s="1070"/>
      <c r="D23" s="1064"/>
      <c r="E23" s="168" t="s">
        <v>465</v>
      </c>
      <c r="F23" s="173">
        <v>19325</v>
      </c>
      <c r="G23" s="161">
        <v>44.720338786939102</v>
      </c>
      <c r="H23" s="161">
        <v>57.899094437257403</v>
      </c>
      <c r="I23" s="161">
        <v>15.948253557567901</v>
      </c>
      <c r="J23" s="161">
        <v>35.498059508408801</v>
      </c>
      <c r="K23" s="161">
        <v>45.153531694695999</v>
      </c>
      <c r="L23" s="161">
        <v>7.0737386804657199</v>
      </c>
      <c r="M23" s="161">
        <v>97.236153777210603</v>
      </c>
      <c r="N23" s="164">
        <v>18790.886717445999</v>
      </c>
    </row>
    <row r="24" spans="1:14" s="58" customFormat="1" ht="21.4" customHeight="1" x14ac:dyDescent="0.25">
      <c r="A24" s="1070" t="s">
        <v>454</v>
      </c>
      <c r="B24" s="1064" t="s">
        <v>483</v>
      </c>
      <c r="C24" s="1064"/>
      <c r="D24" s="1064"/>
      <c r="E24" s="168" t="s">
        <v>74</v>
      </c>
      <c r="F24" s="173">
        <v>10766</v>
      </c>
      <c r="G24" s="161">
        <v>24.913799088237301</v>
      </c>
      <c r="H24" s="105"/>
      <c r="I24" s="161">
        <v>14.7687163291845</v>
      </c>
      <c r="J24" s="161">
        <v>37.209734348876097</v>
      </c>
      <c r="K24" s="161">
        <v>45.6773174809586</v>
      </c>
      <c r="L24" s="161">
        <v>3.0466282741965398</v>
      </c>
      <c r="M24" s="161">
        <v>98.417219707729004</v>
      </c>
      <c r="N24" s="164">
        <v>10595.597873734099</v>
      </c>
    </row>
    <row r="25" spans="1:14" s="58" customFormat="1" ht="22" customHeight="1" x14ac:dyDescent="0.25">
      <c r="A25" s="1070"/>
      <c r="B25" s="1064"/>
      <c r="C25" s="1064"/>
      <c r="D25" s="1064"/>
      <c r="E25" s="168" t="s">
        <v>73</v>
      </c>
      <c r="F25" s="173">
        <v>25882</v>
      </c>
      <c r="G25" s="161">
        <v>59.894013375604601</v>
      </c>
      <c r="H25" s="105"/>
      <c r="I25" s="161">
        <v>20.129819952090301</v>
      </c>
      <c r="J25" s="161">
        <v>29.159261262653601</v>
      </c>
      <c r="K25" s="161">
        <v>43.279692450351597</v>
      </c>
      <c r="L25" s="161">
        <v>9.6167220462097198</v>
      </c>
      <c r="M25" s="161">
        <v>96.855806619862705</v>
      </c>
      <c r="N25" s="164">
        <v>25068.219869352899</v>
      </c>
    </row>
    <row r="26" spans="1:14" s="58" customFormat="1" ht="19.75" customHeight="1" x14ac:dyDescent="0.25">
      <c r="A26" s="1070"/>
      <c r="B26" s="1064"/>
      <c r="C26" s="1064"/>
      <c r="D26" s="1064"/>
      <c r="E26" s="168" t="s">
        <v>465</v>
      </c>
      <c r="F26" s="173">
        <v>36648</v>
      </c>
      <c r="G26" s="161">
        <v>84.807812463841898</v>
      </c>
      <c r="H26" s="161">
        <v>70.623226369788298</v>
      </c>
      <c r="I26" s="161">
        <v>18.554900676708101</v>
      </c>
      <c r="J26" s="161">
        <v>31.524230517354301</v>
      </c>
      <c r="K26" s="161">
        <v>43.984037328094303</v>
      </c>
      <c r="L26" s="161">
        <v>7.6866404715127699</v>
      </c>
      <c r="M26" s="161">
        <v>97.314499408117697</v>
      </c>
      <c r="N26" s="164">
        <v>35663.817743086998</v>
      </c>
    </row>
    <row r="27" spans="1:14" s="58" customFormat="1" ht="21.4" customHeight="1" x14ac:dyDescent="0.25">
      <c r="A27" s="1066" t="s">
        <v>484</v>
      </c>
      <c r="B27" s="1071" t="s">
        <v>480</v>
      </c>
      <c r="C27" s="1071"/>
      <c r="D27" s="1064" t="s">
        <v>485</v>
      </c>
      <c r="E27" s="166" t="s">
        <v>74</v>
      </c>
      <c r="F27" s="162">
        <v>141</v>
      </c>
      <c r="G27" s="100">
        <v>0.32629069955800299</v>
      </c>
      <c r="H27" s="101"/>
      <c r="I27" s="100">
        <v>9.2198581560283692</v>
      </c>
      <c r="J27" s="100">
        <v>36.170212765957402</v>
      </c>
      <c r="K27" s="100">
        <v>46.2340425531915</v>
      </c>
      <c r="L27" s="100">
        <v>4.2553191489361701</v>
      </c>
      <c r="M27" s="100">
        <v>96.865248226950399</v>
      </c>
      <c r="N27" s="162">
        <v>136.58000000000001</v>
      </c>
    </row>
    <row r="28" spans="1:14" s="58" customFormat="1" ht="22" customHeight="1" x14ac:dyDescent="0.25">
      <c r="A28" s="1066"/>
      <c r="B28" s="1071"/>
      <c r="C28" s="1071"/>
      <c r="D28" s="1064"/>
      <c r="E28" s="166" t="s">
        <v>73</v>
      </c>
      <c r="F28" s="162">
        <v>1586</v>
      </c>
      <c r="G28" s="100">
        <v>3.67019184041839</v>
      </c>
      <c r="H28" s="101"/>
      <c r="I28" s="100">
        <v>11.790668348045401</v>
      </c>
      <c r="J28" s="100">
        <v>37.263556116015103</v>
      </c>
      <c r="K28" s="100">
        <v>45.863177805800802</v>
      </c>
      <c r="L28" s="100">
        <v>8.7011349306431303</v>
      </c>
      <c r="M28" s="100">
        <v>96.214285714285694</v>
      </c>
      <c r="N28" s="162">
        <v>1525.9585714285699</v>
      </c>
    </row>
    <row r="29" spans="1:14" s="58" customFormat="1" ht="21.4" customHeight="1" x14ac:dyDescent="0.25">
      <c r="A29" s="1066"/>
      <c r="B29" s="1071"/>
      <c r="C29" s="1071"/>
      <c r="D29" s="1064"/>
      <c r="E29" s="166" t="s">
        <v>465</v>
      </c>
      <c r="F29" s="162">
        <v>1727</v>
      </c>
      <c r="G29" s="100">
        <v>3.9964825399763999</v>
      </c>
      <c r="H29" s="160">
        <v>91.835552982049805</v>
      </c>
      <c r="I29" s="100">
        <v>11.5807759119861</v>
      </c>
      <c r="J29" s="100">
        <v>37.174290677475398</v>
      </c>
      <c r="K29" s="100">
        <v>45.8934568616097</v>
      </c>
      <c r="L29" s="100">
        <v>8.3381586566300001</v>
      </c>
      <c r="M29" s="100">
        <v>96.267433203738904</v>
      </c>
      <c r="N29" s="162">
        <v>1662.5385714285701</v>
      </c>
    </row>
    <row r="30" spans="1:14" s="58" customFormat="1" ht="21.4" customHeight="1" x14ac:dyDescent="0.25">
      <c r="A30" s="1066"/>
      <c r="B30" s="1071"/>
      <c r="C30" s="1071"/>
      <c r="D30" s="1064" t="s">
        <v>486</v>
      </c>
      <c r="E30" s="165" t="s">
        <v>74</v>
      </c>
      <c r="F30" s="163">
        <v>37</v>
      </c>
      <c r="G30" s="102">
        <v>8.5622382153518597E-2</v>
      </c>
      <c r="H30" s="103"/>
      <c r="I30" s="102">
        <v>59.459459459459502</v>
      </c>
      <c r="J30" s="102">
        <v>8.1081081081081106</v>
      </c>
      <c r="K30" s="102">
        <v>34.162162162162197</v>
      </c>
      <c r="L30" s="102" t="s">
        <v>466</v>
      </c>
      <c r="M30" s="102">
        <v>93.405405405405403</v>
      </c>
      <c r="N30" s="163">
        <v>34.56</v>
      </c>
    </row>
    <row r="31" spans="1:14" s="58" customFormat="1" ht="22" customHeight="1" x14ac:dyDescent="0.25">
      <c r="A31" s="1066"/>
      <c r="B31" s="1071"/>
      <c r="C31" s="1071"/>
      <c r="D31" s="1064"/>
      <c r="E31" s="165" t="s">
        <v>73</v>
      </c>
      <c r="F31" s="163">
        <v>295</v>
      </c>
      <c r="G31" s="102">
        <v>0.68266493879156698</v>
      </c>
      <c r="H31" s="103"/>
      <c r="I31" s="102">
        <v>40</v>
      </c>
      <c r="J31" s="102">
        <v>10.508474576271199</v>
      </c>
      <c r="K31" s="102">
        <v>37.705084745762697</v>
      </c>
      <c r="L31" s="102">
        <v>0.338983050847458</v>
      </c>
      <c r="M31" s="102">
        <v>87.325423728813604</v>
      </c>
      <c r="N31" s="163">
        <v>257.61</v>
      </c>
    </row>
    <row r="32" spans="1:14" s="58" customFormat="1" ht="21.4" customHeight="1" x14ac:dyDescent="0.25">
      <c r="A32" s="1066"/>
      <c r="B32" s="1071"/>
      <c r="C32" s="1071"/>
      <c r="D32" s="1064"/>
      <c r="E32" s="165" t="s">
        <v>465</v>
      </c>
      <c r="F32" s="163">
        <v>332</v>
      </c>
      <c r="G32" s="102">
        <v>0.76828732094508601</v>
      </c>
      <c r="H32" s="159">
        <v>88.855421686746993</v>
      </c>
      <c r="I32" s="102">
        <v>42.168674698795201</v>
      </c>
      <c r="J32" s="102">
        <v>10.2409638554217</v>
      </c>
      <c r="K32" s="102">
        <v>37.310240963855399</v>
      </c>
      <c r="L32" s="102">
        <v>0.30120481927710802</v>
      </c>
      <c r="M32" s="102">
        <v>88.003012048192801</v>
      </c>
      <c r="N32" s="163">
        <v>292.17</v>
      </c>
    </row>
    <row r="33" spans="1:14" s="58" customFormat="1" ht="21.4" customHeight="1" x14ac:dyDescent="0.25">
      <c r="A33" s="1066"/>
      <c r="B33" s="1070" t="s">
        <v>454</v>
      </c>
      <c r="C33" s="1070"/>
      <c r="D33" s="1064" t="s">
        <v>481</v>
      </c>
      <c r="E33" s="168" t="s">
        <v>74</v>
      </c>
      <c r="F33" s="173">
        <v>178</v>
      </c>
      <c r="G33" s="161">
        <v>0.41191308171152202</v>
      </c>
      <c r="H33" s="105"/>
      <c r="I33" s="161">
        <v>19.662921348314601</v>
      </c>
      <c r="J33" s="161">
        <v>30.337078651685399</v>
      </c>
      <c r="K33" s="161">
        <v>43.724719101123597</v>
      </c>
      <c r="L33" s="161">
        <v>3.3707865168539302</v>
      </c>
      <c r="M33" s="161">
        <v>96.1460674157303</v>
      </c>
      <c r="N33" s="164">
        <v>171.14</v>
      </c>
    </row>
    <row r="34" spans="1:14" s="58" customFormat="1" ht="22" customHeight="1" x14ac:dyDescent="0.25">
      <c r="A34" s="1066"/>
      <c r="B34" s="1070"/>
      <c r="C34" s="1070"/>
      <c r="D34" s="1064"/>
      <c r="E34" s="168" t="s">
        <v>73</v>
      </c>
      <c r="F34" s="173">
        <v>1881</v>
      </c>
      <c r="G34" s="161">
        <v>4.3528567792099597</v>
      </c>
      <c r="H34" s="105"/>
      <c r="I34" s="161">
        <v>16.214779372674101</v>
      </c>
      <c r="J34" s="161">
        <v>33.067517278043603</v>
      </c>
      <c r="K34" s="161">
        <v>44.583732057416299</v>
      </c>
      <c r="L34" s="161">
        <v>7.3896863370547603</v>
      </c>
      <c r="M34" s="161">
        <v>94.820232399179801</v>
      </c>
      <c r="N34" s="164">
        <v>1783.5685714285701</v>
      </c>
    </row>
    <row r="35" spans="1:14" s="58" customFormat="1" ht="21.4" customHeight="1" x14ac:dyDescent="0.25">
      <c r="A35" s="1066"/>
      <c r="B35" s="1070"/>
      <c r="C35" s="1070"/>
      <c r="D35" s="1064"/>
      <c r="E35" s="168" t="s">
        <v>465</v>
      </c>
      <c r="F35" s="173">
        <v>2059</v>
      </c>
      <c r="G35" s="161">
        <v>4.7647698609214801</v>
      </c>
      <c r="H35" s="161">
        <v>91.355026711996103</v>
      </c>
      <c r="I35" s="161">
        <v>16.512870325400701</v>
      </c>
      <c r="J35" s="161">
        <v>32.831471588149597</v>
      </c>
      <c r="K35" s="161">
        <v>44.5094706168043</v>
      </c>
      <c r="L35" s="161">
        <v>7.0422535211267601</v>
      </c>
      <c r="M35" s="161">
        <v>94.934850482203601</v>
      </c>
      <c r="N35" s="164">
        <v>1954.7085714285699</v>
      </c>
    </row>
    <row r="36" spans="1:14" s="58" customFormat="1" ht="21.4" customHeight="1" x14ac:dyDescent="0.25">
      <c r="A36" s="1066"/>
      <c r="B36" s="1071" t="s">
        <v>333</v>
      </c>
      <c r="C36" s="1071"/>
      <c r="D36" s="1064" t="s">
        <v>485</v>
      </c>
      <c r="E36" s="166" t="s">
        <v>74</v>
      </c>
      <c r="F36" s="162">
        <v>1192</v>
      </c>
      <c r="G36" s="100">
        <v>2.75842917640525</v>
      </c>
      <c r="H36" s="101"/>
      <c r="I36" s="100">
        <v>5.6208053691275204</v>
      </c>
      <c r="J36" s="100">
        <v>50.419463087248303</v>
      </c>
      <c r="K36" s="100">
        <v>48.922818791946298</v>
      </c>
      <c r="L36" s="100">
        <v>4.0268456375838904</v>
      </c>
      <c r="M36" s="100">
        <v>94.418647464578697</v>
      </c>
      <c r="N36" s="162">
        <v>1125.47027777778</v>
      </c>
    </row>
    <row r="37" spans="1:14" s="58" customFormat="1" ht="22" customHeight="1" x14ac:dyDescent="0.25">
      <c r="A37" s="1066"/>
      <c r="B37" s="1071"/>
      <c r="C37" s="1071"/>
      <c r="D37" s="1064"/>
      <c r="E37" s="166" t="s">
        <v>73</v>
      </c>
      <c r="F37" s="162">
        <v>2439</v>
      </c>
      <c r="G37" s="100">
        <v>5.6441348668224798</v>
      </c>
      <c r="H37" s="101"/>
      <c r="I37" s="100">
        <v>8.7330873308733103</v>
      </c>
      <c r="J37" s="100">
        <v>45.838458384583802</v>
      </c>
      <c r="K37" s="100">
        <v>47.878228782287799</v>
      </c>
      <c r="L37" s="100">
        <v>8.8150881508815093</v>
      </c>
      <c r="M37" s="100">
        <v>94.929000956676205</v>
      </c>
      <c r="N37" s="162">
        <v>2315.31833333333</v>
      </c>
    </row>
    <row r="38" spans="1:14" s="58" customFormat="1" ht="21.4" customHeight="1" x14ac:dyDescent="0.25">
      <c r="A38" s="1066"/>
      <c r="B38" s="1071"/>
      <c r="C38" s="1071"/>
      <c r="D38" s="1064"/>
      <c r="E38" s="166" t="s">
        <v>465</v>
      </c>
      <c r="F38" s="162">
        <v>3631</v>
      </c>
      <c r="G38" s="100">
        <v>8.4025640432277307</v>
      </c>
      <c r="H38" s="160">
        <v>67.171578077664606</v>
      </c>
      <c r="I38" s="100">
        <v>7.7113742770586597</v>
      </c>
      <c r="J38" s="100">
        <v>47.342329936656597</v>
      </c>
      <c r="K38" s="100">
        <v>48.221151198017097</v>
      </c>
      <c r="L38" s="100">
        <v>7.2431836959515303</v>
      </c>
      <c r="M38" s="100">
        <v>94.761459958995104</v>
      </c>
      <c r="N38" s="162">
        <v>3440.7886111111102</v>
      </c>
    </row>
    <row r="39" spans="1:14" s="58" customFormat="1" ht="21.4" customHeight="1" x14ac:dyDescent="0.25">
      <c r="A39" s="1066"/>
      <c r="B39" s="1071"/>
      <c r="C39" s="1071"/>
      <c r="D39" s="1064" t="s">
        <v>486</v>
      </c>
      <c r="E39" s="165" t="s">
        <v>74</v>
      </c>
      <c r="F39" s="163">
        <v>356</v>
      </c>
      <c r="G39" s="102">
        <v>0.82382616342304404</v>
      </c>
      <c r="H39" s="103"/>
      <c r="I39" s="102">
        <v>39.044943820224702</v>
      </c>
      <c r="J39" s="102">
        <v>16.2921348314607</v>
      </c>
      <c r="K39" s="102">
        <v>38.617977528089902</v>
      </c>
      <c r="L39" s="102" t="s">
        <v>466</v>
      </c>
      <c r="M39" s="102">
        <v>85.319756554307105</v>
      </c>
      <c r="N39" s="163">
        <v>303.738333333333</v>
      </c>
    </row>
    <row r="40" spans="1:14" s="58" customFormat="1" ht="22" customHeight="1" x14ac:dyDescent="0.25">
      <c r="A40" s="1066"/>
      <c r="B40" s="1071"/>
      <c r="C40" s="1071"/>
      <c r="D40" s="1064"/>
      <c r="E40" s="165" t="s">
        <v>73</v>
      </c>
      <c r="F40" s="163">
        <v>519</v>
      </c>
      <c r="G40" s="102">
        <v>1.20102746858584</v>
      </c>
      <c r="H40" s="103"/>
      <c r="I40" s="102">
        <v>38.342967244701398</v>
      </c>
      <c r="J40" s="102">
        <v>16.184971098265901</v>
      </c>
      <c r="K40" s="102">
        <v>39.0578034682081</v>
      </c>
      <c r="L40" s="102">
        <v>0.19267822736030801</v>
      </c>
      <c r="M40" s="102">
        <v>86.684435880967698</v>
      </c>
      <c r="N40" s="163">
        <v>449.89222222222202</v>
      </c>
    </row>
    <row r="41" spans="1:14" s="58" customFormat="1" ht="21.4" customHeight="1" x14ac:dyDescent="0.25">
      <c r="A41" s="1066"/>
      <c r="B41" s="1071"/>
      <c r="C41" s="1071"/>
      <c r="D41" s="1064"/>
      <c r="E41" s="165" t="s">
        <v>465</v>
      </c>
      <c r="F41" s="163">
        <v>875</v>
      </c>
      <c r="G41" s="102">
        <v>2.0248536320088899</v>
      </c>
      <c r="H41" s="159">
        <v>59.314285714285703</v>
      </c>
      <c r="I41" s="102">
        <v>38.628571428571398</v>
      </c>
      <c r="J41" s="102">
        <v>16.228571428571399</v>
      </c>
      <c r="K41" s="102">
        <v>38.8788571428571</v>
      </c>
      <c r="L41" s="102">
        <v>0.114285714285714</v>
      </c>
      <c r="M41" s="102">
        <v>86.129206349206399</v>
      </c>
      <c r="N41" s="163">
        <v>753.63055555555604</v>
      </c>
    </row>
    <row r="42" spans="1:14" s="58" customFormat="1" ht="21.4" customHeight="1" x14ac:dyDescent="0.25">
      <c r="A42" s="1066"/>
      <c r="B42" s="1070" t="s">
        <v>454</v>
      </c>
      <c r="C42" s="1070"/>
      <c r="D42" s="1064" t="s">
        <v>482</v>
      </c>
      <c r="E42" s="168" t="s">
        <v>74</v>
      </c>
      <c r="F42" s="173">
        <v>1548</v>
      </c>
      <c r="G42" s="161">
        <v>3.5822553398282899</v>
      </c>
      <c r="H42" s="105"/>
      <c r="I42" s="161">
        <v>13.3074935400517</v>
      </c>
      <c r="J42" s="161">
        <v>42.571059431524503</v>
      </c>
      <c r="K42" s="161">
        <v>46.552971576227399</v>
      </c>
      <c r="L42" s="161">
        <v>3.1007751937984498</v>
      </c>
      <c r="M42" s="161">
        <v>92.326137668676495</v>
      </c>
      <c r="N42" s="164">
        <v>1429.20861111111</v>
      </c>
    </row>
    <row r="43" spans="1:14" s="58" customFormat="1" ht="22" customHeight="1" x14ac:dyDescent="0.25">
      <c r="A43" s="1066"/>
      <c r="B43" s="1070"/>
      <c r="C43" s="1070"/>
      <c r="D43" s="1064"/>
      <c r="E43" s="168" t="s">
        <v>73</v>
      </c>
      <c r="F43" s="173">
        <v>2958</v>
      </c>
      <c r="G43" s="161">
        <v>6.8451623354083297</v>
      </c>
      <c r="H43" s="105"/>
      <c r="I43" s="161">
        <v>13.928329952670699</v>
      </c>
      <c r="J43" s="161">
        <v>40.635564570655902</v>
      </c>
      <c r="K43" s="161">
        <v>46.330628803245403</v>
      </c>
      <c r="L43" s="161">
        <v>7.3022312373225198</v>
      </c>
      <c r="M43" s="161">
        <v>93.482439335887605</v>
      </c>
      <c r="N43" s="164">
        <v>2765.2105555555599</v>
      </c>
    </row>
    <row r="44" spans="1:14" s="58" customFormat="1" ht="21.4" customHeight="1" x14ac:dyDescent="0.25">
      <c r="A44" s="1066"/>
      <c r="B44" s="1070"/>
      <c r="C44" s="1070"/>
      <c r="D44" s="1064"/>
      <c r="E44" s="168" t="s">
        <v>465</v>
      </c>
      <c r="F44" s="173">
        <v>4506</v>
      </c>
      <c r="G44" s="161">
        <v>10.427417675236599</v>
      </c>
      <c r="H44" s="161">
        <v>65.645805592543297</v>
      </c>
      <c r="I44" s="161">
        <v>13.7150466045273</v>
      </c>
      <c r="J44" s="161">
        <v>41.300488237905</v>
      </c>
      <c r="K44" s="161">
        <v>46.4070128717266</v>
      </c>
      <c r="L44" s="161">
        <v>5.8588548601864199</v>
      </c>
      <c r="M44" s="161">
        <v>93.085201213197195</v>
      </c>
      <c r="N44" s="164">
        <v>4194.4191666666702</v>
      </c>
    </row>
    <row r="45" spans="1:14" s="58" customFormat="1" ht="21.4" customHeight="1" x14ac:dyDescent="0.25">
      <c r="A45" s="1070" t="s">
        <v>454</v>
      </c>
      <c r="B45" s="1064" t="s">
        <v>487</v>
      </c>
      <c r="C45" s="1064"/>
      <c r="D45" s="1064"/>
      <c r="E45" s="168" t="s">
        <v>74</v>
      </c>
      <c r="F45" s="173">
        <v>1726</v>
      </c>
      <c r="G45" s="161">
        <v>3.9941684215398099</v>
      </c>
      <c r="H45" s="105"/>
      <c r="I45" s="161">
        <v>13.9629200463499</v>
      </c>
      <c r="J45" s="161">
        <v>41.3093858632677</v>
      </c>
      <c r="K45" s="161">
        <v>46.261297798377797</v>
      </c>
      <c r="L45" s="161">
        <v>3.1286210892236399</v>
      </c>
      <c r="M45" s="161">
        <v>92.720081756147906</v>
      </c>
      <c r="N45" s="164">
        <v>1600.3486111111099</v>
      </c>
    </row>
    <row r="46" spans="1:14" s="58" customFormat="1" ht="22" customHeight="1" x14ac:dyDescent="0.25">
      <c r="A46" s="1070"/>
      <c r="B46" s="1064"/>
      <c r="C46" s="1064"/>
      <c r="D46" s="1064"/>
      <c r="E46" s="168" t="s">
        <v>73</v>
      </c>
      <c r="F46" s="173">
        <v>4839</v>
      </c>
      <c r="G46" s="161">
        <v>11.198019114618299</v>
      </c>
      <c r="H46" s="105"/>
      <c r="I46" s="161">
        <v>14.817110973341601</v>
      </c>
      <c r="J46" s="161">
        <v>37.6937383756975</v>
      </c>
      <c r="K46" s="161">
        <v>45.6515809051457</v>
      </c>
      <c r="L46" s="161">
        <v>7.3362264930770804</v>
      </c>
      <c r="M46" s="161">
        <v>94.002461809963407</v>
      </c>
      <c r="N46" s="164">
        <v>4548.77912698413</v>
      </c>
    </row>
    <row r="47" spans="1:14" s="58" customFormat="1" ht="19.75" customHeight="1" x14ac:dyDescent="0.25">
      <c r="A47" s="1070"/>
      <c r="B47" s="1064"/>
      <c r="C47" s="1064"/>
      <c r="D47" s="1064"/>
      <c r="E47" s="168" t="s">
        <v>465</v>
      </c>
      <c r="F47" s="173">
        <v>6565</v>
      </c>
      <c r="G47" s="161">
        <v>15.1921875361581</v>
      </c>
      <c r="H47" s="161">
        <v>73.709063214013696</v>
      </c>
      <c r="I47" s="161">
        <v>14.592536176694599</v>
      </c>
      <c r="J47" s="161">
        <v>38.644325971058599</v>
      </c>
      <c r="K47" s="161">
        <v>45.811881188118797</v>
      </c>
      <c r="L47" s="161">
        <v>6.2300076161462297</v>
      </c>
      <c r="M47" s="161">
        <v>93.665312080658595</v>
      </c>
      <c r="N47" s="164">
        <v>6149.1277380952397</v>
      </c>
    </row>
    <row r="48" spans="1:14" s="58" customFormat="1" ht="21.4" customHeight="1" x14ac:dyDescent="0.25">
      <c r="A48" s="1061" t="s">
        <v>488</v>
      </c>
      <c r="B48" s="1061"/>
      <c r="C48" s="1061"/>
      <c r="D48" s="1061"/>
      <c r="E48" s="166" t="s">
        <v>465</v>
      </c>
      <c r="F48" s="162">
        <v>2808</v>
      </c>
      <c r="G48" s="100">
        <v>6.49804456992109</v>
      </c>
      <c r="H48" s="101"/>
      <c r="I48" s="100">
        <v>16.168091168091198</v>
      </c>
      <c r="J48" s="100">
        <v>34.6509971509971</v>
      </c>
      <c r="K48" s="100">
        <v>44.919515669515697</v>
      </c>
      <c r="L48" s="100">
        <v>2.2435897435897401</v>
      </c>
      <c r="M48" s="100">
        <v>98.866436033102701</v>
      </c>
      <c r="N48" s="162">
        <v>2776.1695238095199</v>
      </c>
    </row>
    <row r="49" spans="1:14" s="58" customFormat="1" ht="22" customHeight="1" x14ac:dyDescent="0.25">
      <c r="A49" s="1061"/>
      <c r="B49" s="1061"/>
      <c r="C49" s="1061"/>
      <c r="D49" s="1061"/>
      <c r="E49" s="166" t="s">
        <v>74</v>
      </c>
      <c r="F49" s="162">
        <v>16574</v>
      </c>
      <c r="G49" s="100">
        <v>38.354198967903201</v>
      </c>
      <c r="H49" s="101"/>
      <c r="I49" s="100">
        <v>21.7449016531917</v>
      </c>
      <c r="J49" s="100">
        <v>26.523470495957501</v>
      </c>
      <c r="K49" s="100">
        <v>42.527211294799102</v>
      </c>
      <c r="L49" s="100">
        <v>9.2433932665620908</v>
      </c>
      <c r="M49" s="100">
        <v>96.847291379631201</v>
      </c>
      <c r="N49" s="162">
        <v>16051.4700732601</v>
      </c>
    </row>
    <row r="50" spans="1:14" s="58" customFormat="1" ht="19.75" customHeight="1" x14ac:dyDescent="0.25">
      <c r="A50" s="1061"/>
      <c r="B50" s="1061"/>
      <c r="C50" s="1061"/>
      <c r="D50" s="1061"/>
      <c r="E50" s="166" t="s">
        <v>73</v>
      </c>
      <c r="F50" s="162">
        <v>19382</v>
      </c>
      <c r="G50" s="100">
        <v>44.8522435378243</v>
      </c>
      <c r="H50" s="160">
        <v>85.512331028789603</v>
      </c>
      <c r="I50" s="100">
        <v>20.9369518109586</v>
      </c>
      <c r="J50" s="100">
        <v>27.700959653286599</v>
      </c>
      <c r="K50" s="100">
        <v>42.8738004333918</v>
      </c>
      <c r="L50" s="100">
        <v>8.2292849035187299</v>
      </c>
      <c r="M50" s="100">
        <v>97.139818373075997</v>
      </c>
      <c r="N50" s="162">
        <v>18827.639597069599</v>
      </c>
    </row>
    <row r="51" spans="1:14" s="58" customFormat="1" ht="21.4" customHeight="1" x14ac:dyDescent="0.25">
      <c r="A51" s="1061" t="s">
        <v>489</v>
      </c>
      <c r="B51" s="1061"/>
      <c r="C51" s="1061"/>
      <c r="D51" s="1061"/>
      <c r="E51" s="165" t="s">
        <v>465</v>
      </c>
      <c r="F51" s="163">
        <v>9684</v>
      </c>
      <c r="G51" s="102">
        <v>22.409922939856099</v>
      </c>
      <c r="H51" s="103"/>
      <c r="I51" s="102">
        <v>14.219330855018599</v>
      </c>
      <c r="J51" s="102">
        <v>38.682362660057798</v>
      </c>
      <c r="K51" s="102">
        <v>46.001135894258603</v>
      </c>
      <c r="L51" s="102">
        <v>3.2940933498554301</v>
      </c>
      <c r="M51" s="102">
        <v>97.271550609620903</v>
      </c>
      <c r="N51" s="163">
        <v>9419.77696103569</v>
      </c>
    </row>
    <row r="52" spans="1:14" s="58" customFormat="1" ht="22" customHeight="1" x14ac:dyDescent="0.25">
      <c r="A52" s="1061"/>
      <c r="B52" s="1061"/>
      <c r="C52" s="1061"/>
      <c r="D52" s="1061"/>
      <c r="E52" s="165" t="s">
        <v>74</v>
      </c>
      <c r="F52" s="163">
        <v>14147</v>
      </c>
      <c r="G52" s="102">
        <v>32.737833522319697</v>
      </c>
      <c r="H52" s="103"/>
      <c r="I52" s="102">
        <v>16.420442496642401</v>
      </c>
      <c r="J52" s="102">
        <v>35.166466388633602</v>
      </c>
      <c r="K52" s="102">
        <v>44.9725736905351</v>
      </c>
      <c r="L52" s="102">
        <v>9.2740510355552406</v>
      </c>
      <c r="M52" s="102">
        <v>95.889792345210395</v>
      </c>
      <c r="N52" s="163">
        <v>13565.528923076899</v>
      </c>
    </row>
    <row r="53" spans="1:14" s="58" customFormat="1" ht="19.75" customHeight="1" x14ac:dyDescent="0.25">
      <c r="A53" s="1061"/>
      <c r="B53" s="1061"/>
      <c r="C53" s="1061"/>
      <c r="D53" s="1061"/>
      <c r="E53" s="165" t="s">
        <v>73</v>
      </c>
      <c r="F53" s="163">
        <v>23831</v>
      </c>
      <c r="G53" s="102">
        <v>55.1477564621757</v>
      </c>
      <c r="H53" s="159">
        <v>59.363853803868899</v>
      </c>
      <c r="I53" s="102">
        <v>15.5259955520121</v>
      </c>
      <c r="J53" s="102">
        <v>36.595191137593901</v>
      </c>
      <c r="K53" s="102">
        <v>45.390541731358297</v>
      </c>
      <c r="L53" s="102">
        <v>6.8440266879274896</v>
      </c>
      <c r="M53" s="102">
        <v>96.451285653613397</v>
      </c>
      <c r="N53" s="163">
        <v>22985.3058841126</v>
      </c>
    </row>
    <row r="54" spans="1:14" s="58" customFormat="1" ht="19.75" customHeight="1" x14ac:dyDescent="0.25">
      <c r="A54" s="1064" t="s">
        <v>490</v>
      </c>
      <c r="B54" s="1064"/>
      <c r="C54" s="1064"/>
      <c r="D54" s="1064"/>
      <c r="E54" s="168" t="s">
        <v>465</v>
      </c>
      <c r="F54" s="173">
        <v>12492</v>
      </c>
      <c r="G54" s="104">
        <v>28.907967509777201</v>
      </c>
      <c r="H54" s="105"/>
      <c r="I54" s="104">
        <v>14.657380723663101</v>
      </c>
      <c r="J54" s="104">
        <v>37.776176753122002</v>
      </c>
      <c r="K54" s="104">
        <v>45.758005123278899</v>
      </c>
      <c r="L54" s="104">
        <v>3.0579570925392301</v>
      </c>
      <c r="M54" s="104">
        <v>97.630055114034704</v>
      </c>
      <c r="N54" s="164">
        <v>12195.946484845201</v>
      </c>
    </row>
    <row r="55" spans="1:14" s="58" customFormat="1" ht="22" customHeight="1" x14ac:dyDescent="0.25">
      <c r="A55" s="1064"/>
      <c r="B55" s="1064"/>
      <c r="C55" s="1064"/>
      <c r="D55" s="1064"/>
      <c r="E55" s="168" t="s">
        <v>74</v>
      </c>
      <c r="F55" s="173">
        <v>30721</v>
      </c>
      <c r="G55" s="104">
        <v>71.092032490222905</v>
      </c>
      <c r="H55" s="105"/>
      <c r="I55" s="104">
        <v>19.292991764591001</v>
      </c>
      <c r="J55" s="104">
        <v>30.5035643370984</v>
      </c>
      <c r="K55" s="104">
        <v>43.653299046255</v>
      </c>
      <c r="L55" s="104">
        <v>9.2575111487256301</v>
      </c>
      <c r="M55" s="104">
        <v>96.406363713215697</v>
      </c>
      <c r="N55" s="164">
        <v>29616.998996336999</v>
      </c>
    </row>
    <row r="56" spans="1:14" s="58" customFormat="1" ht="19.75" customHeight="1" x14ac:dyDescent="0.25">
      <c r="A56" s="1064"/>
      <c r="B56" s="1064"/>
      <c r="C56" s="1064"/>
      <c r="D56" s="1064"/>
      <c r="E56" s="168" t="s">
        <v>73</v>
      </c>
      <c r="F56" s="164">
        <v>43213</v>
      </c>
      <c r="G56" s="104">
        <v>100</v>
      </c>
      <c r="H56" s="104">
        <v>71.092032490222905</v>
      </c>
      <c r="I56" s="104">
        <v>17.9529308309999</v>
      </c>
      <c r="J56" s="104">
        <v>32.605928771434499</v>
      </c>
      <c r="K56" s="104">
        <v>44.261726795177402</v>
      </c>
      <c r="L56" s="104">
        <v>7.4653460764121897</v>
      </c>
      <c r="M56" s="104">
        <v>96.760108025784405</v>
      </c>
      <c r="N56" s="164">
        <v>41812.9454811822</v>
      </c>
    </row>
    <row r="57" spans="1:14" s="58" customFormat="1" ht="12" customHeight="1" x14ac:dyDescent="0.25"/>
    <row r="58" spans="1:14" s="58" customFormat="1" ht="20.25" customHeight="1" x14ac:dyDescent="0.4">
      <c r="A58" s="286" t="s">
        <v>1007</v>
      </c>
    </row>
    <row r="59" spans="1:14" s="58" customFormat="1" ht="14.25" customHeight="1" x14ac:dyDescent="0.25"/>
    <row r="60" spans="1:14" s="58" customFormat="1" ht="16.5" customHeight="1" x14ac:dyDescent="0.3">
      <c r="A60" s="287" t="s">
        <v>1008</v>
      </c>
    </row>
    <row r="61" spans="1:14" s="58" customFormat="1" ht="8.25" customHeight="1" x14ac:dyDescent="0.25"/>
  </sheetData>
  <mergeCells count="30">
    <mergeCell ref="A5:D5"/>
    <mergeCell ref="A6:A23"/>
    <mergeCell ref="B6:C11"/>
    <mergeCell ref="D6:D8"/>
    <mergeCell ref="D9:D11"/>
    <mergeCell ref="B12:C14"/>
    <mergeCell ref="D12:D14"/>
    <mergeCell ref="B15:C20"/>
    <mergeCell ref="D15:D17"/>
    <mergeCell ref="D18:D20"/>
    <mergeCell ref="B21:C23"/>
    <mergeCell ref="D21:D23"/>
    <mergeCell ref="A24:A26"/>
    <mergeCell ref="B24:D26"/>
    <mergeCell ref="D33:D35"/>
    <mergeCell ref="B36:C41"/>
    <mergeCell ref="D36:D38"/>
    <mergeCell ref="D39:D41"/>
    <mergeCell ref="A27:A44"/>
    <mergeCell ref="B27:C32"/>
    <mergeCell ref="D27:D29"/>
    <mergeCell ref="D30:D32"/>
    <mergeCell ref="B33:C35"/>
    <mergeCell ref="B42:C44"/>
    <mergeCell ref="D42:D44"/>
    <mergeCell ref="A45:A47"/>
    <mergeCell ref="B45:D47"/>
    <mergeCell ref="A48:D50"/>
    <mergeCell ref="A51:D53"/>
    <mergeCell ref="A54:D56"/>
  </mergeCells>
  <hyperlinks>
    <hyperlink ref="A2" location="Sommaire!A1" display="Retour au sommaire" xr:uid="{00000000-0004-0000-0600-000000000000}"/>
    <hyperlink ref="D2" location="'Sources et champs'!A1" display="Source et champs" xr:uid="{00000000-0004-0000-0600-000001000000}"/>
  </hyperlinks>
  <pageMargins left="0.70866141732283472" right="0.70866141732283472" top="0.74803149606299213" bottom="0.74803149606299213" header="0.31496062992125984" footer="0.31496062992125984"/>
  <pageSetup paperSize="9" scale="60" orientation="portrait" r:id="rId1"/>
  <headerFooter differentFirst="1" scaleWithDoc="0">
    <oddFooter>&amp;R&amp;P/&amp;N</oddFooter>
  </headerFooter>
  <rowBreaks count="1" manualBreakCount="1">
    <brk id="5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N27"/>
  <sheetViews>
    <sheetView showGridLines="0" zoomScaleNormal="100" zoomScaleSheetLayoutView="95" workbookViewId="0">
      <selection activeCell="C2" sqref="C2"/>
    </sheetView>
  </sheetViews>
  <sheetFormatPr baseColWidth="10" defaultColWidth="11.453125" defaultRowHeight="12.5" x14ac:dyDescent="0.25"/>
  <cols>
    <col min="1" max="1" width="9" style="56" customWidth="1"/>
    <col min="2" max="2" width="13" style="56" customWidth="1"/>
    <col min="3" max="4" width="10.1796875" style="56" customWidth="1"/>
    <col min="5" max="6" width="9.1796875" style="56" customWidth="1"/>
    <col min="7" max="7" width="10.54296875" style="56" customWidth="1"/>
    <col min="8" max="8" width="10.81640625" style="56" customWidth="1"/>
    <col min="9" max="9" width="9" style="56" customWidth="1"/>
    <col min="10" max="10" width="9.26953125" style="56" customWidth="1"/>
    <col min="11" max="11" width="9.7265625" style="56" customWidth="1"/>
    <col min="12" max="12" width="9.1796875" style="56" customWidth="1"/>
    <col min="13" max="13" width="11" style="56" customWidth="1"/>
    <col min="14" max="14" width="12.1796875" style="56" customWidth="1"/>
    <col min="15" max="15" width="2.81640625" style="56" customWidth="1"/>
    <col min="16" max="16384" width="11.453125" style="56"/>
  </cols>
  <sheetData>
    <row r="1" spans="1:14" ht="18.75" customHeight="1" x14ac:dyDescent="0.4">
      <c r="A1" s="284" t="s">
        <v>1007</v>
      </c>
    </row>
    <row r="2" spans="1:14" ht="14.5" x14ac:dyDescent="0.35">
      <c r="A2" s="3" t="s">
        <v>11</v>
      </c>
      <c r="C2" s="3" t="s">
        <v>1268</v>
      </c>
    </row>
    <row r="3" spans="1:14" s="58" customFormat="1" ht="20.25" customHeight="1" x14ac:dyDescent="0.25">
      <c r="A3" s="285" t="s">
        <v>491</v>
      </c>
      <c r="B3" s="285"/>
      <c r="C3" s="285"/>
      <c r="D3" s="285"/>
      <c r="E3" s="285"/>
      <c r="F3" s="285"/>
      <c r="G3" s="285"/>
      <c r="H3" s="285"/>
      <c r="I3" s="285"/>
      <c r="J3" s="285"/>
      <c r="K3" s="285"/>
      <c r="L3" s="285"/>
      <c r="M3" s="285"/>
    </row>
    <row r="4" spans="1:14" s="58" customFormat="1" ht="14.5" customHeight="1" x14ac:dyDescent="0.25"/>
    <row r="5" spans="1:14" s="58" customFormat="1" ht="45.4" customHeight="1" x14ac:dyDescent="0.25">
      <c r="A5" s="1072"/>
      <c r="B5" s="1072"/>
      <c r="C5" s="167"/>
      <c r="D5" s="99" t="s">
        <v>455</v>
      </c>
      <c r="E5" s="171" t="s">
        <v>456</v>
      </c>
      <c r="F5" s="171" t="s">
        <v>457</v>
      </c>
      <c r="G5" s="171" t="s">
        <v>458</v>
      </c>
      <c r="H5" s="171" t="s">
        <v>459</v>
      </c>
      <c r="I5" s="171" t="s">
        <v>460</v>
      </c>
      <c r="J5" s="171" t="s">
        <v>492</v>
      </c>
      <c r="K5" s="171" t="s">
        <v>493</v>
      </c>
      <c r="L5" s="171" t="s">
        <v>494</v>
      </c>
      <c r="M5" s="171" t="s">
        <v>462</v>
      </c>
      <c r="N5" s="171" t="s">
        <v>463</v>
      </c>
    </row>
    <row r="6" spans="1:14" s="58" customFormat="1" ht="21.4" customHeight="1" x14ac:dyDescent="0.25">
      <c r="A6" s="1066" t="s">
        <v>479</v>
      </c>
      <c r="B6" s="1067" t="s">
        <v>495</v>
      </c>
      <c r="C6" s="166" t="s">
        <v>74</v>
      </c>
      <c r="D6" s="162">
        <v>366</v>
      </c>
      <c r="E6" s="160">
        <v>16.5162454873646</v>
      </c>
      <c r="F6" s="101"/>
      <c r="G6" s="160">
        <v>38.524590163934398</v>
      </c>
      <c r="H6" s="160">
        <v>21.584699453551899</v>
      </c>
      <c r="I6" s="160">
        <v>39.909836065573799</v>
      </c>
      <c r="J6" s="160" t="s">
        <v>466</v>
      </c>
      <c r="K6" s="160">
        <v>28.688524590163901</v>
      </c>
      <c r="L6" s="160">
        <v>71.311475409836106</v>
      </c>
      <c r="M6" s="160">
        <v>90.072859744990893</v>
      </c>
      <c r="N6" s="162">
        <v>329.66666666666703</v>
      </c>
    </row>
    <row r="7" spans="1:14" s="58" customFormat="1" ht="21.4" customHeight="1" x14ac:dyDescent="0.25">
      <c r="A7" s="1066"/>
      <c r="B7" s="1067"/>
      <c r="C7" s="166" t="s">
        <v>73</v>
      </c>
      <c r="D7" s="172">
        <v>366</v>
      </c>
      <c r="E7" s="160">
        <v>16.5162454873646</v>
      </c>
      <c r="F7" s="101"/>
      <c r="G7" s="160">
        <v>40.710382513661202</v>
      </c>
      <c r="H7" s="160">
        <v>15.027322404371599</v>
      </c>
      <c r="I7" s="160">
        <v>38.497267759562803</v>
      </c>
      <c r="J7" s="160" t="s">
        <v>466</v>
      </c>
      <c r="K7" s="160">
        <v>30.601092896174901</v>
      </c>
      <c r="L7" s="160">
        <v>69.398907103825096</v>
      </c>
      <c r="M7" s="160">
        <v>89.146198215870299</v>
      </c>
      <c r="N7" s="162">
        <v>326.275085470085</v>
      </c>
    </row>
    <row r="8" spans="1:14" s="58" customFormat="1" ht="21.4" customHeight="1" x14ac:dyDescent="0.25">
      <c r="A8" s="1066"/>
      <c r="B8" s="1067"/>
      <c r="C8" s="166" t="s">
        <v>465</v>
      </c>
      <c r="D8" s="172">
        <v>732</v>
      </c>
      <c r="E8" s="160">
        <v>33.0324909747292</v>
      </c>
      <c r="F8" s="160">
        <v>50</v>
      </c>
      <c r="G8" s="160">
        <v>39.617486338797796</v>
      </c>
      <c r="H8" s="160">
        <v>18.306010928961701</v>
      </c>
      <c r="I8" s="160">
        <v>39.203551912568301</v>
      </c>
      <c r="J8" s="160" t="s">
        <v>466</v>
      </c>
      <c r="K8" s="160">
        <v>29.644808743169399</v>
      </c>
      <c r="L8" s="160">
        <v>70.355191256830594</v>
      </c>
      <c r="M8" s="160">
        <v>89.609528980430596</v>
      </c>
      <c r="N8" s="162">
        <v>655.94175213675203</v>
      </c>
    </row>
    <row r="9" spans="1:14" s="58" customFormat="1" ht="21.4" customHeight="1" x14ac:dyDescent="0.25">
      <c r="A9" s="1066"/>
      <c r="B9" s="1067" t="s">
        <v>496</v>
      </c>
      <c r="C9" s="165" t="s">
        <v>74</v>
      </c>
      <c r="D9" s="163">
        <v>124</v>
      </c>
      <c r="E9" s="159">
        <v>5.5956678700360998</v>
      </c>
      <c r="F9" s="103"/>
      <c r="G9" s="159">
        <v>4.8387096774193603</v>
      </c>
      <c r="H9" s="159">
        <v>50.806451612903203</v>
      </c>
      <c r="I9" s="159">
        <v>48.959677419354797</v>
      </c>
      <c r="J9" s="159">
        <v>1.61290322580645</v>
      </c>
      <c r="K9" s="159">
        <v>5.6451612903225801</v>
      </c>
      <c r="L9" s="159">
        <v>92.741935483871003</v>
      </c>
      <c r="M9" s="159">
        <v>97.172043010752702</v>
      </c>
      <c r="N9" s="163">
        <v>120.493333333333</v>
      </c>
    </row>
    <row r="10" spans="1:14" s="58" customFormat="1" ht="21.4" customHeight="1" x14ac:dyDescent="0.25">
      <c r="A10" s="1066"/>
      <c r="B10" s="1067"/>
      <c r="C10" s="165" t="s">
        <v>73</v>
      </c>
      <c r="D10" s="174">
        <v>153</v>
      </c>
      <c r="E10" s="159">
        <v>6.9043321299639002</v>
      </c>
      <c r="F10" s="103"/>
      <c r="G10" s="159">
        <v>5.2287581699346397</v>
      </c>
      <c r="H10" s="159">
        <v>35.294117647058798</v>
      </c>
      <c r="I10" s="159">
        <v>46.098039215686299</v>
      </c>
      <c r="J10" s="159">
        <v>2.6143790849673199</v>
      </c>
      <c r="K10" s="159">
        <v>12.4183006535948</v>
      </c>
      <c r="L10" s="159">
        <v>84.967320261437905</v>
      </c>
      <c r="M10" s="159">
        <v>94.877744260097202</v>
      </c>
      <c r="N10" s="163">
        <v>145.16294871794901</v>
      </c>
    </row>
    <row r="11" spans="1:14" s="58" customFormat="1" ht="21.4" customHeight="1" x14ac:dyDescent="0.25">
      <c r="A11" s="1066"/>
      <c r="B11" s="1067"/>
      <c r="C11" s="165" t="s">
        <v>465</v>
      </c>
      <c r="D11" s="174">
        <v>277</v>
      </c>
      <c r="E11" s="159">
        <v>12.5</v>
      </c>
      <c r="F11" s="159">
        <v>55.234657039711202</v>
      </c>
      <c r="G11" s="159">
        <v>5.0541516245487399</v>
      </c>
      <c r="H11" s="159">
        <v>42.238267148014401</v>
      </c>
      <c r="I11" s="159">
        <v>47.379061371841203</v>
      </c>
      <c r="J11" s="159">
        <v>2.16606498194946</v>
      </c>
      <c r="K11" s="159">
        <v>9.38628158844765</v>
      </c>
      <c r="L11" s="159">
        <v>88.447653429602894</v>
      </c>
      <c r="M11" s="159">
        <v>95.904794964361699</v>
      </c>
      <c r="N11" s="163">
        <v>265.65628205128201</v>
      </c>
    </row>
    <row r="12" spans="1:14" s="58" customFormat="1" ht="21.4" customHeight="1" x14ac:dyDescent="0.25">
      <c r="A12" s="1074"/>
      <c r="B12" s="1064" t="s">
        <v>471</v>
      </c>
      <c r="C12" s="168" t="s">
        <v>74</v>
      </c>
      <c r="D12" s="173">
        <v>490</v>
      </c>
      <c r="E12" s="161">
        <v>22.111913357400699</v>
      </c>
      <c r="F12" s="105"/>
      <c r="G12" s="161">
        <v>30</v>
      </c>
      <c r="H12" s="161">
        <v>28.979591836734699</v>
      </c>
      <c r="I12" s="161">
        <v>42.2</v>
      </c>
      <c r="J12" s="161">
        <v>0.40816326530612201</v>
      </c>
      <c r="K12" s="161">
        <v>22.8571428571429</v>
      </c>
      <c r="L12" s="161">
        <v>76.734693877550995</v>
      </c>
      <c r="M12" s="161">
        <v>91.869387755101997</v>
      </c>
      <c r="N12" s="164">
        <v>450.16</v>
      </c>
    </row>
    <row r="13" spans="1:14" s="58" customFormat="1" ht="22" customHeight="1" x14ac:dyDescent="0.25">
      <c r="A13" s="1074"/>
      <c r="B13" s="1064"/>
      <c r="C13" s="168" t="s">
        <v>73</v>
      </c>
      <c r="D13" s="173">
        <v>519</v>
      </c>
      <c r="E13" s="161">
        <v>23.420577617328501</v>
      </c>
      <c r="F13" s="531"/>
      <c r="G13" s="516">
        <v>30.2504816955684</v>
      </c>
      <c r="H13" s="515">
        <v>21.0019267822736</v>
      </c>
      <c r="I13" s="161">
        <v>40.737957610789998</v>
      </c>
      <c r="J13" s="161">
        <v>0.77071290944123305</v>
      </c>
      <c r="K13" s="161">
        <v>25.240847784200401</v>
      </c>
      <c r="L13" s="161">
        <v>73.988439306358401</v>
      </c>
      <c r="M13" s="161">
        <v>90.835844737578896</v>
      </c>
      <c r="N13" s="164">
        <v>471.43803418803401</v>
      </c>
    </row>
    <row r="14" spans="1:14" s="58" customFormat="1" ht="19.75" customHeight="1" x14ac:dyDescent="0.25">
      <c r="A14" s="1074"/>
      <c r="B14" s="1064"/>
      <c r="C14" s="168" t="s">
        <v>465</v>
      </c>
      <c r="D14" s="173">
        <v>1009</v>
      </c>
      <c r="E14" s="161">
        <v>45.5324909747292</v>
      </c>
      <c r="F14" s="161">
        <v>51.437066402378598</v>
      </c>
      <c r="G14" s="161">
        <v>30.128840436075301</v>
      </c>
      <c r="H14" s="161">
        <v>24.876114965312201</v>
      </c>
      <c r="I14" s="161">
        <v>41.447968285431102</v>
      </c>
      <c r="J14" s="161">
        <v>0.594648166501487</v>
      </c>
      <c r="K14" s="161">
        <v>24.083250743310199</v>
      </c>
      <c r="L14" s="161">
        <v>75.322101090188298</v>
      </c>
      <c r="M14" s="161">
        <v>91.337763546881504</v>
      </c>
      <c r="N14" s="164">
        <v>921.59803418803403</v>
      </c>
    </row>
    <row r="15" spans="1:14" s="58" customFormat="1" ht="21.4" customHeight="1" x14ac:dyDescent="0.25">
      <c r="A15" s="1066" t="s">
        <v>484</v>
      </c>
      <c r="B15" s="1067" t="s">
        <v>495</v>
      </c>
      <c r="C15" s="166" t="s">
        <v>74</v>
      </c>
      <c r="D15" s="162">
        <v>340</v>
      </c>
      <c r="E15" s="160">
        <v>15.342960288808699</v>
      </c>
      <c r="F15" s="101"/>
      <c r="G15" s="160">
        <v>46.470588235294102</v>
      </c>
      <c r="H15" s="160">
        <v>15.588235294117601</v>
      </c>
      <c r="I15" s="160">
        <v>37.514705882352899</v>
      </c>
      <c r="J15" s="160" t="s">
        <v>466</v>
      </c>
      <c r="K15" s="160">
        <v>33.235294117647101</v>
      </c>
      <c r="L15" s="160">
        <v>66.764705882352899</v>
      </c>
      <c r="M15" s="160">
        <v>86.102450980392206</v>
      </c>
      <c r="N15" s="162">
        <v>292.74833333333299</v>
      </c>
    </row>
    <row r="16" spans="1:14" s="58" customFormat="1" ht="21.4" customHeight="1" x14ac:dyDescent="0.25">
      <c r="A16" s="1066"/>
      <c r="B16" s="1067"/>
      <c r="C16" s="166" t="s">
        <v>73</v>
      </c>
      <c r="D16" s="172">
        <v>713</v>
      </c>
      <c r="E16" s="160">
        <v>32.175090252707598</v>
      </c>
      <c r="F16" s="101"/>
      <c r="G16" s="160">
        <v>42.917251051893402</v>
      </c>
      <c r="H16" s="160">
        <v>10.3786816269285</v>
      </c>
      <c r="I16" s="160">
        <v>37.468443197756002</v>
      </c>
      <c r="J16" s="160">
        <v>0.140252454417952</v>
      </c>
      <c r="K16" s="160">
        <v>32.819074333800799</v>
      </c>
      <c r="L16" s="160">
        <v>67.040673211781197</v>
      </c>
      <c r="M16" s="160">
        <v>87.551815490104403</v>
      </c>
      <c r="N16" s="162">
        <v>624.24444444444396</v>
      </c>
    </row>
    <row r="17" spans="1:14" s="58" customFormat="1" ht="21.4" customHeight="1" x14ac:dyDescent="0.25">
      <c r="A17" s="1066"/>
      <c r="B17" s="1067"/>
      <c r="C17" s="166" t="s">
        <v>465</v>
      </c>
      <c r="D17" s="172">
        <v>1053</v>
      </c>
      <c r="E17" s="160">
        <v>47.518050541516303</v>
      </c>
      <c r="F17" s="160">
        <v>67.711301044634396</v>
      </c>
      <c r="G17" s="160">
        <v>44.064577397910703</v>
      </c>
      <c r="H17" s="160">
        <v>12.060778727445401</v>
      </c>
      <c r="I17" s="160">
        <v>37.483380816714202</v>
      </c>
      <c r="J17" s="160">
        <v>9.4966761633428307E-2</v>
      </c>
      <c r="K17" s="160">
        <v>32.953466286799603</v>
      </c>
      <c r="L17" s="160">
        <v>66.951566951566903</v>
      </c>
      <c r="M17" s="160">
        <v>87.083834546797505</v>
      </c>
      <c r="N17" s="162">
        <v>916.99277777777797</v>
      </c>
    </row>
    <row r="18" spans="1:14" s="58" customFormat="1" ht="21.4" customHeight="1" x14ac:dyDescent="0.25">
      <c r="A18" s="1066"/>
      <c r="B18" s="1067" t="s">
        <v>496</v>
      </c>
      <c r="C18" s="165" t="s">
        <v>74</v>
      </c>
      <c r="D18" s="163">
        <v>53</v>
      </c>
      <c r="E18" s="159">
        <v>2.39169675090253</v>
      </c>
      <c r="F18" s="103"/>
      <c r="G18" s="159">
        <v>5.6603773584905701</v>
      </c>
      <c r="H18" s="159">
        <v>15.094339622641501</v>
      </c>
      <c r="I18" s="159">
        <v>42.584905660377402</v>
      </c>
      <c r="J18" s="159" t="s">
        <v>466</v>
      </c>
      <c r="K18" s="159">
        <v>28.301886792452802</v>
      </c>
      <c r="L18" s="159">
        <v>71.698113207547195</v>
      </c>
      <c r="M18" s="159">
        <v>85.943396226415103</v>
      </c>
      <c r="N18" s="163">
        <v>45.55</v>
      </c>
    </row>
    <row r="19" spans="1:14" s="58" customFormat="1" ht="21.4" customHeight="1" x14ac:dyDescent="0.25">
      <c r="A19" s="1066"/>
      <c r="B19" s="1067"/>
      <c r="C19" s="165" t="s">
        <v>73</v>
      </c>
      <c r="D19" s="174">
        <v>101</v>
      </c>
      <c r="E19" s="159">
        <v>4.5577617328519899</v>
      </c>
      <c r="F19" s="103"/>
      <c r="G19" s="159">
        <v>10.891089108910901</v>
      </c>
      <c r="H19" s="159">
        <v>40.594059405940598</v>
      </c>
      <c r="I19" s="159">
        <v>46.326732673267301</v>
      </c>
      <c r="J19" s="159">
        <v>0.99009900990098998</v>
      </c>
      <c r="K19" s="159">
        <v>35.643564356435597</v>
      </c>
      <c r="L19" s="159">
        <v>63.366336633663401</v>
      </c>
      <c r="M19" s="159">
        <v>82.433443344334407</v>
      </c>
      <c r="N19" s="163">
        <v>83.257777777777804</v>
      </c>
    </row>
    <row r="20" spans="1:14" s="58" customFormat="1" ht="21.4" customHeight="1" x14ac:dyDescent="0.25">
      <c r="A20" s="1066"/>
      <c r="B20" s="1067"/>
      <c r="C20" s="165" t="s">
        <v>465</v>
      </c>
      <c r="D20" s="174">
        <v>154</v>
      </c>
      <c r="E20" s="159">
        <v>6.9494584837545101</v>
      </c>
      <c r="F20" s="159">
        <v>65.584415584415595</v>
      </c>
      <c r="G20" s="159">
        <v>9.0909090909090899</v>
      </c>
      <c r="H20" s="159">
        <v>31.818181818181799</v>
      </c>
      <c r="I20" s="159">
        <v>45.038961038960998</v>
      </c>
      <c r="J20" s="159">
        <v>0.64935064935064901</v>
      </c>
      <c r="K20" s="159">
        <v>33.116883116883102</v>
      </c>
      <c r="L20" s="159">
        <v>66.233766233766204</v>
      </c>
      <c r="M20" s="159">
        <v>83.641414141414202</v>
      </c>
      <c r="N20" s="163">
        <v>128.807777777778</v>
      </c>
    </row>
    <row r="21" spans="1:14" s="58" customFormat="1" ht="21.4" customHeight="1" x14ac:dyDescent="0.25">
      <c r="A21" s="1074"/>
      <c r="B21" s="1064" t="s">
        <v>486</v>
      </c>
      <c r="C21" s="168" t="s">
        <v>74</v>
      </c>
      <c r="D21" s="173">
        <v>393</v>
      </c>
      <c r="E21" s="161">
        <v>17.734657039711202</v>
      </c>
      <c r="F21" s="105"/>
      <c r="G21" s="161">
        <v>40.966921119592897</v>
      </c>
      <c r="H21" s="161">
        <v>15.521628498727701</v>
      </c>
      <c r="I21" s="161">
        <v>38.198473282442798</v>
      </c>
      <c r="J21" s="161" t="s">
        <v>466</v>
      </c>
      <c r="K21" s="161">
        <v>32.5699745547074</v>
      </c>
      <c r="L21" s="161">
        <v>67.4300254452926</v>
      </c>
      <c r="M21" s="161">
        <v>86.081000848176402</v>
      </c>
      <c r="N21" s="164">
        <v>338.29833333333301</v>
      </c>
    </row>
    <row r="22" spans="1:14" s="58" customFormat="1" ht="22" customHeight="1" x14ac:dyDescent="0.25">
      <c r="A22" s="1074"/>
      <c r="B22" s="1064"/>
      <c r="C22" s="168" t="s">
        <v>73</v>
      </c>
      <c r="D22" s="173">
        <v>814</v>
      </c>
      <c r="E22" s="161">
        <v>36.732851985559599</v>
      </c>
      <c r="F22" s="105"/>
      <c r="G22" s="161">
        <v>38.943488943488902</v>
      </c>
      <c r="H22" s="161">
        <v>14.127764127764101</v>
      </c>
      <c r="I22" s="161">
        <v>38.5675675675676</v>
      </c>
      <c r="J22" s="161">
        <v>0.24570024570024601</v>
      </c>
      <c r="K22" s="161">
        <v>33.169533169533203</v>
      </c>
      <c r="L22" s="161">
        <v>66.584766584766598</v>
      </c>
      <c r="M22" s="161">
        <v>86.916734916734896</v>
      </c>
      <c r="N22" s="164">
        <v>707.50222222222203</v>
      </c>
    </row>
    <row r="23" spans="1:14" s="58" customFormat="1" ht="19.75" customHeight="1" x14ac:dyDescent="0.25">
      <c r="A23" s="1074"/>
      <c r="B23" s="1064"/>
      <c r="C23" s="168" t="s">
        <v>465</v>
      </c>
      <c r="D23" s="173">
        <v>1207</v>
      </c>
      <c r="E23" s="161">
        <v>54.4675090252708</v>
      </c>
      <c r="F23" s="161">
        <v>67.439933719966902</v>
      </c>
      <c r="G23" s="161">
        <v>39.602319801159901</v>
      </c>
      <c r="H23" s="161">
        <v>14.5816072908036</v>
      </c>
      <c r="I23" s="161">
        <v>38.447390223695102</v>
      </c>
      <c r="J23" s="161">
        <v>0.16570008285004101</v>
      </c>
      <c r="K23" s="161">
        <v>32.974316487158198</v>
      </c>
      <c r="L23" s="161">
        <v>66.859983429991701</v>
      </c>
      <c r="M23" s="161">
        <v>86.644619350087495</v>
      </c>
      <c r="N23" s="164">
        <v>1045.8005555555601</v>
      </c>
    </row>
    <row r="24" spans="1:14" s="58" customFormat="1" ht="21.4" customHeight="1" x14ac:dyDescent="0.25">
      <c r="A24" s="1073" t="s">
        <v>454</v>
      </c>
      <c r="B24" s="1065" t="s">
        <v>497</v>
      </c>
      <c r="C24" s="168" t="s">
        <v>74</v>
      </c>
      <c r="D24" s="173">
        <v>883</v>
      </c>
      <c r="E24" s="161">
        <v>39.846570397111897</v>
      </c>
      <c r="F24" s="105"/>
      <c r="G24" s="161">
        <v>34.881087202718</v>
      </c>
      <c r="H24" s="161">
        <v>22.989807474518699</v>
      </c>
      <c r="I24" s="161">
        <v>40.419026047565097</v>
      </c>
      <c r="J24" s="161">
        <v>0.22650056625141601</v>
      </c>
      <c r="K24" s="161">
        <v>27.180067950169899</v>
      </c>
      <c r="L24" s="161">
        <v>72.593431483578698</v>
      </c>
      <c r="M24" s="161">
        <v>89.293129482823701</v>
      </c>
      <c r="N24" s="164">
        <v>788.45833333333303</v>
      </c>
    </row>
    <row r="25" spans="1:14" s="58" customFormat="1" ht="22" customHeight="1" x14ac:dyDescent="0.25">
      <c r="A25" s="1073"/>
      <c r="B25" s="1065"/>
      <c r="C25" s="168" t="s">
        <v>73</v>
      </c>
      <c r="D25" s="173">
        <v>1333</v>
      </c>
      <c r="E25" s="161">
        <v>60.153429602888103</v>
      </c>
      <c r="F25" s="105"/>
      <c r="G25" s="161">
        <v>35.5588897224306</v>
      </c>
      <c r="H25" s="514">
        <v>16.804201050262598</v>
      </c>
      <c r="I25" s="516">
        <v>39.412603150787703</v>
      </c>
      <c r="J25" s="515">
        <v>0.45011252813203301</v>
      </c>
      <c r="K25" s="161">
        <v>30.0825206301575</v>
      </c>
      <c r="L25" s="161">
        <v>69.467366841710401</v>
      </c>
      <c r="M25" s="161">
        <v>88.442629888241299</v>
      </c>
      <c r="N25" s="164">
        <v>1178.94025641026</v>
      </c>
    </row>
    <row r="26" spans="1:14" s="58" customFormat="1" ht="19.75" customHeight="1" x14ac:dyDescent="0.25">
      <c r="A26" s="1073"/>
      <c r="B26" s="1065"/>
      <c r="C26" s="168" t="s">
        <v>465</v>
      </c>
      <c r="D26" s="173">
        <v>2216</v>
      </c>
      <c r="E26" s="161">
        <v>100</v>
      </c>
      <c r="F26" s="161">
        <v>60.153429602888103</v>
      </c>
      <c r="G26" s="161">
        <v>35.288808664259903</v>
      </c>
      <c r="H26" s="161">
        <v>19.268953068592101</v>
      </c>
      <c r="I26" s="161">
        <v>39.8136281588448</v>
      </c>
      <c r="J26" s="161">
        <v>0.36101083032490999</v>
      </c>
      <c r="K26" s="161">
        <v>28.9259927797834</v>
      </c>
      <c r="L26" s="161">
        <v>70.7129963898917</v>
      </c>
      <c r="M26" s="161">
        <v>88.781524807923702</v>
      </c>
      <c r="N26" s="164">
        <v>1967.39858974359</v>
      </c>
    </row>
    <row r="27" spans="1:14" s="58" customFormat="1" ht="28.75" customHeight="1" x14ac:dyDescent="0.25">
      <c r="I27" s="513"/>
    </row>
  </sheetData>
  <mergeCells count="13">
    <mergeCell ref="A24:A26"/>
    <mergeCell ref="B24:B26"/>
    <mergeCell ref="A5:B5"/>
    <mergeCell ref="A6:A11"/>
    <mergeCell ref="B6:B8"/>
    <mergeCell ref="B9:B11"/>
    <mergeCell ref="A12:A14"/>
    <mergeCell ref="B12:B14"/>
    <mergeCell ref="A15:A20"/>
    <mergeCell ref="B15:B17"/>
    <mergeCell ref="B18:B20"/>
    <mergeCell ref="A21:A23"/>
    <mergeCell ref="B21:B23"/>
  </mergeCells>
  <hyperlinks>
    <hyperlink ref="A2" location="Sommaire!A1" display="Retour au sommaire" xr:uid="{00000000-0004-0000-0700-000000000000}"/>
    <hyperlink ref="C2" location="'Sources et champs'!A1" display="Source et champs" xr:uid="{00000000-0004-0000-0700-000001000000}"/>
  </hyperlinks>
  <pageMargins left="0.70866141732283472" right="0.70866141732283472" top="0.74803149606299213" bottom="0.74803149606299213" header="0.31496062992125984" footer="0.31496062992125984"/>
  <pageSetup paperSize="9" scale="61" orientation="portrait" r:id="rId1"/>
  <headerFooter differentFirst="1" scaleWithDoc="0">
    <oddFooter>&amp;R&amp;P/&amp;N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L19"/>
  <sheetViews>
    <sheetView showGridLines="0" zoomScaleNormal="100" zoomScaleSheetLayoutView="95" workbookViewId="0">
      <selection activeCell="A2" sqref="A2:XFD2"/>
    </sheetView>
  </sheetViews>
  <sheetFormatPr baseColWidth="10" defaultColWidth="11.453125" defaultRowHeight="12.5" x14ac:dyDescent="0.25"/>
  <cols>
    <col min="1" max="1" width="0.81640625" style="56" customWidth="1"/>
    <col min="2" max="2" width="12.1796875" style="56" customWidth="1"/>
    <col min="3" max="6" width="14" style="56" customWidth="1"/>
    <col min="7" max="7" width="3" style="56" customWidth="1"/>
    <col min="8" max="8" width="12.1796875" style="56" customWidth="1"/>
    <col min="9" max="12" width="14" style="56" customWidth="1"/>
    <col min="13" max="13" width="4.81640625" style="56" customWidth="1"/>
    <col min="14" max="16384" width="11.453125" style="56"/>
  </cols>
  <sheetData>
    <row r="1" spans="1:12" ht="17.25" customHeight="1" x14ac:dyDescent="0.25"/>
    <row r="2" spans="1:12" ht="10.5" customHeight="1" x14ac:dyDescent="0.35">
      <c r="A2" s="3" t="s">
        <v>11</v>
      </c>
      <c r="D2" s="3" t="s">
        <v>1268</v>
      </c>
    </row>
    <row r="3" spans="1:12" ht="20.25" customHeight="1" x14ac:dyDescent="0.4">
      <c r="B3" s="284" t="s">
        <v>1007</v>
      </c>
    </row>
    <row r="5" spans="1:12" s="58" customFormat="1" ht="20.25" customHeight="1" x14ac:dyDescent="0.25">
      <c r="A5" s="1068" t="s">
        <v>498</v>
      </c>
      <c r="B5" s="1068"/>
      <c r="C5" s="1068"/>
      <c r="D5" s="1068"/>
      <c r="E5" s="1068"/>
      <c r="F5" s="1068"/>
      <c r="G5" s="1068"/>
      <c r="H5" s="1068"/>
      <c r="I5" s="1068"/>
      <c r="J5" s="1068"/>
      <c r="K5" s="1068"/>
      <c r="L5" s="1068"/>
    </row>
    <row r="6" spans="1:12" s="58" customFormat="1" ht="267.25" customHeight="1" x14ac:dyDescent="0.25"/>
    <row r="7" spans="1:12" s="58" customFormat="1" ht="24" customHeight="1" x14ac:dyDescent="0.25">
      <c r="B7" s="1075" t="s">
        <v>499</v>
      </c>
      <c r="C7" s="1075"/>
      <c r="D7" s="1075"/>
      <c r="E7" s="1075"/>
      <c r="F7" s="1075"/>
      <c r="H7" s="1075" t="s">
        <v>500</v>
      </c>
      <c r="I7" s="1075"/>
      <c r="J7" s="1075"/>
      <c r="K7" s="1075"/>
      <c r="L7" s="1075"/>
    </row>
    <row r="8" spans="1:12" s="58" customFormat="1" ht="34.75" customHeight="1" x14ac:dyDescent="0.25">
      <c r="B8" s="114" t="s">
        <v>454</v>
      </c>
      <c r="C8" s="115" t="s">
        <v>501</v>
      </c>
      <c r="D8" s="115" t="s">
        <v>502</v>
      </c>
      <c r="E8" s="115" t="s">
        <v>503</v>
      </c>
      <c r="F8" s="116" t="s">
        <v>504</v>
      </c>
      <c r="H8" s="114" t="s">
        <v>454</v>
      </c>
      <c r="I8" s="115" t="s">
        <v>501</v>
      </c>
      <c r="J8" s="115" t="s">
        <v>502</v>
      </c>
      <c r="K8" s="115" t="s">
        <v>503</v>
      </c>
      <c r="L8" s="116" t="s">
        <v>504</v>
      </c>
    </row>
    <row r="9" spans="1:12" s="58" customFormat="1" ht="19.75" customHeight="1" x14ac:dyDescent="0.25">
      <c r="B9" s="117" t="s">
        <v>505</v>
      </c>
      <c r="C9" s="160">
        <v>0</v>
      </c>
      <c r="D9" s="160">
        <v>0</v>
      </c>
      <c r="E9" s="160">
        <v>0</v>
      </c>
      <c r="F9" s="118">
        <v>0.19762845849802399</v>
      </c>
      <c r="H9" s="117" t="s">
        <v>505</v>
      </c>
      <c r="I9" s="160">
        <v>0</v>
      </c>
      <c r="J9" s="160">
        <v>0</v>
      </c>
      <c r="K9" s="160">
        <v>0</v>
      </c>
      <c r="L9" s="118">
        <v>1.16279069767442</v>
      </c>
    </row>
    <row r="10" spans="1:12" s="58" customFormat="1" ht="19.75" customHeight="1" x14ac:dyDescent="0.25">
      <c r="B10" s="119" t="s">
        <v>506</v>
      </c>
      <c r="C10" s="159">
        <v>0</v>
      </c>
      <c r="D10" s="159">
        <v>1.40845070422535</v>
      </c>
      <c r="E10" s="159">
        <v>0.56818181818181801</v>
      </c>
      <c r="F10" s="120">
        <v>5.4459352801894196</v>
      </c>
      <c r="H10" s="119" t="s">
        <v>506</v>
      </c>
      <c r="I10" s="159">
        <v>0</v>
      </c>
      <c r="J10" s="159">
        <v>2.75229357798165</v>
      </c>
      <c r="K10" s="159">
        <v>1.4675052410901499</v>
      </c>
      <c r="L10" s="120">
        <v>3.2210834553440701</v>
      </c>
    </row>
    <row r="11" spans="1:12" s="58" customFormat="1" ht="19.75" customHeight="1" x14ac:dyDescent="0.25">
      <c r="B11" s="117" t="s">
        <v>507</v>
      </c>
      <c r="C11" s="160">
        <v>2.8571428571428599</v>
      </c>
      <c r="D11" s="160">
        <v>14.893617021276601</v>
      </c>
      <c r="E11" s="160">
        <v>3.0303030303030298</v>
      </c>
      <c r="F11" s="118">
        <v>18.268618714194801</v>
      </c>
      <c r="H11" s="117" t="s">
        <v>507</v>
      </c>
      <c r="I11" s="160">
        <v>0</v>
      </c>
      <c r="J11" s="160">
        <v>3.7815126050420198</v>
      </c>
      <c r="K11" s="160">
        <v>2.4305555555555598</v>
      </c>
      <c r="L11" s="118">
        <v>11.62109375</v>
      </c>
    </row>
    <row r="12" spans="1:12" s="58" customFormat="1" ht="19.75" customHeight="1" x14ac:dyDescent="0.25">
      <c r="B12" s="119" t="s">
        <v>508</v>
      </c>
      <c r="C12" s="159">
        <v>2.12765957446809</v>
      </c>
      <c r="D12" s="159">
        <v>13.445378151260501</v>
      </c>
      <c r="E12" s="159">
        <v>1.42450142450142</v>
      </c>
      <c r="F12" s="120">
        <v>16.6806722689076</v>
      </c>
      <c r="H12" s="119" t="s">
        <v>508</v>
      </c>
      <c r="I12" s="159">
        <v>0.95693779904306198</v>
      </c>
      <c r="J12" s="159">
        <v>9.7493036211699202</v>
      </c>
      <c r="K12" s="159">
        <v>3.125</v>
      </c>
      <c r="L12" s="120">
        <v>14.1666666666667</v>
      </c>
    </row>
    <row r="13" spans="1:12" s="58" customFormat="1" ht="19.75" customHeight="1" x14ac:dyDescent="0.25">
      <c r="B13" s="117" t="s">
        <v>509</v>
      </c>
      <c r="C13" s="160">
        <v>3.125</v>
      </c>
      <c r="D13" s="160">
        <v>8.2236842105263204</v>
      </c>
      <c r="E13" s="160">
        <v>3.2882011605415902</v>
      </c>
      <c r="F13" s="118">
        <v>10.6715063520871</v>
      </c>
      <c r="H13" s="117" t="s">
        <v>509</v>
      </c>
      <c r="I13" s="160">
        <v>0.668896321070234</v>
      </c>
      <c r="J13" s="160">
        <v>6.2231759656652397</v>
      </c>
      <c r="K13" s="160">
        <v>2.5055268975681702</v>
      </c>
      <c r="L13" s="118">
        <v>10.766045548654199</v>
      </c>
    </row>
    <row r="14" spans="1:12" s="58" customFormat="1" ht="19.75" customHeight="1" x14ac:dyDescent="0.25">
      <c r="B14" s="119" t="s">
        <v>510</v>
      </c>
      <c r="C14" s="159">
        <v>0</v>
      </c>
      <c r="D14" s="159">
        <v>4.8571428571428603</v>
      </c>
      <c r="E14" s="159">
        <v>1.5625</v>
      </c>
      <c r="F14" s="120">
        <v>5.9625876851130197</v>
      </c>
      <c r="H14" s="119" t="s">
        <v>510</v>
      </c>
      <c r="I14" s="159">
        <v>1.4619883040935699</v>
      </c>
      <c r="J14" s="159">
        <v>4.4596912521440801</v>
      </c>
      <c r="K14" s="159">
        <v>2.42914979757085</v>
      </c>
      <c r="L14" s="120">
        <v>7.2316904652233998</v>
      </c>
    </row>
    <row r="15" spans="1:12" s="58" customFormat="1" ht="19.75" customHeight="1" x14ac:dyDescent="0.25">
      <c r="B15" s="117" t="s">
        <v>511</v>
      </c>
      <c r="C15" s="160">
        <v>0</v>
      </c>
      <c r="D15" s="160">
        <v>6.6006600660065997</v>
      </c>
      <c r="E15" s="160">
        <v>1.51133501259446</v>
      </c>
      <c r="F15" s="118">
        <v>4.9790600279199602</v>
      </c>
      <c r="H15" s="117" t="s">
        <v>511</v>
      </c>
      <c r="I15" s="160">
        <v>2.6525198938991998</v>
      </c>
      <c r="J15" s="160">
        <v>5.0251256281407004</v>
      </c>
      <c r="K15" s="160">
        <v>3.1636863823933998</v>
      </c>
      <c r="L15" s="118">
        <v>8.5611139762764292</v>
      </c>
    </row>
    <row r="16" spans="1:12" s="58" customFormat="1" ht="19.75" customHeight="1" x14ac:dyDescent="0.25">
      <c r="B16" s="119" t="s">
        <v>512</v>
      </c>
      <c r="C16" s="159">
        <v>0</v>
      </c>
      <c r="D16" s="159">
        <v>4.7945205479452104</v>
      </c>
      <c r="E16" s="159">
        <v>2.07900207900208</v>
      </c>
      <c r="F16" s="120">
        <v>5.1063829787234098</v>
      </c>
      <c r="H16" s="119" t="s">
        <v>512</v>
      </c>
      <c r="I16" s="159">
        <v>2.2346368715083802</v>
      </c>
      <c r="J16" s="159">
        <v>6.1185468451242802</v>
      </c>
      <c r="K16" s="159">
        <v>4.0744021257750198</v>
      </c>
      <c r="L16" s="120">
        <v>9.4634873323397901</v>
      </c>
    </row>
    <row r="17" spans="2:12" s="58" customFormat="1" ht="19.75" customHeight="1" x14ac:dyDescent="0.25">
      <c r="B17" s="117" t="s">
        <v>513</v>
      </c>
      <c r="C17" s="160">
        <v>4.8780487804878101</v>
      </c>
      <c r="D17" s="160">
        <v>7.8431372549019596</v>
      </c>
      <c r="E17" s="160">
        <v>2.1126760563380298</v>
      </c>
      <c r="F17" s="118">
        <v>4.3478260869565197</v>
      </c>
      <c r="H17" s="117" t="s">
        <v>513</v>
      </c>
      <c r="I17" s="160">
        <v>7.8066914498141298</v>
      </c>
      <c r="J17" s="160">
        <v>13.178294573643401</v>
      </c>
      <c r="K17" s="160">
        <v>7.0175438596491198</v>
      </c>
      <c r="L17" s="118">
        <v>11.631016042780701</v>
      </c>
    </row>
    <row r="18" spans="2:12" s="58" customFormat="1" ht="19.75" customHeight="1" x14ac:dyDescent="0.25">
      <c r="B18" s="121" t="s">
        <v>465</v>
      </c>
      <c r="C18" s="122">
        <v>1.4218009478672999</v>
      </c>
      <c r="D18" s="122">
        <v>7.5409836065573801</v>
      </c>
      <c r="E18" s="122">
        <v>1.9839888618169199</v>
      </c>
      <c r="F18" s="123">
        <v>9.3471113198684801</v>
      </c>
      <c r="H18" s="121" t="s">
        <v>465</v>
      </c>
      <c r="I18" s="122">
        <v>2.2835394862036198</v>
      </c>
      <c r="J18" s="122">
        <v>6.5112053301029702</v>
      </c>
      <c r="K18" s="122">
        <v>3.1770402740049599</v>
      </c>
      <c r="L18" s="123">
        <v>9.5362850406078099</v>
      </c>
    </row>
    <row r="19" spans="2:12" s="58" customFormat="1" ht="28.75" customHeight="1" x14ac:dyDescent="0.25"/>
  </sheetData>
  <mergeCells count="3">
    <mergeCell ref="A5:L5"/>
    <mergeCell ref="B7:F7"/>
    <mergeCell ref="H7:L7"/>
  </mergeCells>
  <hyperlinks>
    <hyperlink ref="A2" location="Sommaire!A1" display="Retour au sommaire" xr:uid="{EAD22A3D-09C9-49EC-8565-C9B559DD1AF0}"/>
    <hyperlink ref="D2" location="'Sources et champs'!A1" display="Source et champs" xr:uid="{46D7ED3A-B9E7-4C55-936A-34F893B02244}"/>
  </hyperlinks>
  <pageMargins left="0.70866141732283472" right="0.70866141732283472" top="0.74803149606299213" bottom="0.74803149606299213" header="0.31496062992125984" footer="0.31496062992125984"/>
  <pageSetup paperSize="9" scale="62" orientation="portrait" r:id="rId1"/>
  <headerFooter differentFirst="1" scaleWithDoc="0">
    <oddFooter>&amp;R&amp;P/&amp;N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N82"/>
  <sheetViews>
    <sheetView showGridLines="0" zoomScaleNormal="100" zoomScaleSheetLayoutView="95" workbookViewId="0">
      <selection activeCell="C2" sqref="C2"/>
    </sheetView>
  </sheetViews>
  <sheetFormatPr baseColWidth="10" defaultColWidth="11.453125" defaultRowHeight="12.5" x14ac:dyDescent="0.25"/>
  <cols>
    <col min="1" max="1" width="10.26953125" style="56" customWidth="1"/>
    <col min="2" max="2" width="13.7265625" style="56" customWidth="1"/>
    <col min="3" max="4" width="10.1796875" style="56" customWidth="1"/>
    <col min="5" max="5" width="9.453125" style="56" customWidth="1"/>
    <col min="6" max="6" width="9.7265625" style="56" customWidth="1"/>
    <col min="7" max="7" width="11.1796875" style="56" customWidth="1"/>
    <col min="8" max="8" width="10.81640625" style="56" customWidth="1"/>
    <col min="9" max="9" width="9.26953125" style="56" customWidth="1"/>
    <col min="10" max="10" width="9.54296875" style="56" customWidth="1"/>
    <col min="11" max="11" width="9.7265625" style="56" customWidth="1"/>
    <col min="12" max="12" width="9.54296875" style="56" customWidth="1"/>
    <col min="13" max="13" width="10" style="56" customWidth="1"/>
    <col min="14" max="14" width="10.1796875" style="56" customWidth="1"/>
    <col min="15" max="15" width="8.26953125" style="56" customWidth="1"/>
    <col min="16" max="16384" width="11.453125" style="56"/>
  </cols>
  <sheetData>
    <row r="1" spans="1:14" ht="16.5" customHeight="1" x14ac:dyDescent="0.4">
      <c r="A1" s="311" t="s">
        <v>1007</v>
      </c>
    </row>
    <row r="2" spans="1:14" ht="14.5" x14ac:dyDescent="0.35">
      <c r="A2" s="3" t="s">
        <v>11</v>
      </c>
      <c r="C2" s="3" t="s">
        <v>1268</v>
      </c>
    </row>
    <row r="3" spans="1:14" s="58" customFormat="1" ht="18" customHeight="1" x14ac:dyDescent="0.25">
      <c r="A3" s="1068" t="s">
        <v>515</v>
      </c>
      <c r="B3" s="1068"/>
      <c r="C3" s="1068"/>
      <c r="D3" s="1068"/>
      <c r="E3" s="1068"/>
      <c r="F3" s="1068"/>
      <c r="G3" s="1068"/>
      <c r="H3" s="1068"/>
      <c r="I3" s="1068"/>
      <c r="J3" s="1068"/>
      <c r="K3" s="1068"/>
      <c r="L3" s="1068"/>
      <c r="M3" s="1068"/>
      <c r="N3" s="1068"/>
    </row>
    <row r="4" spans="1:14" s="58" customFormat="1" ht="12.75" customHeight="1" x14ac:dyDescent="0.25"/>
    <row r="5" spans="1:14" s="58" customFormat="1" ht="45.4" customHeight="1" x14ac:dyDescent="0.25">
      <c r="A5" s="1106" t="s">
        <v>454</v>
      </c>
      <c r="B5" s="1107"/>
      <c r="C5" s="167"/>
      <c r="D5" s="99" t="s">
        <v>455</v>
      </c>
      <c r="E5" s="171" t="s">
        <v>456</v>
      </c>
      <c r="F5" s="171" t="s">
        <v>457</v>
      </c>
      <c r="G5" s="171" t="s">
        <v>458</v>
      </c>
      <c r="H5" s="171" t="s">
        <v>459</v>
      </c>
      <c r="I5" s="171" t="s">
        <v>460</v>
      </c>
      <c r="J5" s="171" t="s">
        <v>492</v>
      </c>
      <c r="K5" s="171" t="s">
        <v>493</v>
      </c>
      <c r="L5" s="171" t="s">
        <v>494</v>
      </c>
      <c r="M5" s="132" t="s">
        <v>462</v>
      </c>
      <c r="N5" s="171" t="s">
        <v>463</v>
      </c>
    </row>
    <row r="6" spans="1:14" s="58" customFormat="1" ht="21.4" customHeight="1" x14ac:dyDescent="0.25">
      <c r="A6" s="1066" t="s">
        <v>480</v>
      </c>
      <c r="B6" s="1087" t="s">
        <v>356</v>
      </c>
      <c r="C6" s="166" t="s">
        <v>74</v>
      </c>
      <c r="D6" s="162">
        <v>2621</v>
      </c>
      <c r="E6" s="160">
        <v>7.1518227461253003</v>
      </c>
      <c r="F6" s="101"/>
      <c r="G6" s="160">
        <v>15.948111407859599</v>
      </c>
      <c r="H6" s="160">
        <v>34.757726058756198</v>
      </c>
      <c r="I6" s="160">
        <v>44.9778710415872</v>
      </c>
      <c r="J6" s="160">
        <v>2.1747424647081299</v>
      </c>
      <c r="K6" s="160" t="s">
        <v>466</v>
      </c>
      <c r="L6" s="160">
        <v>97.825257535291897</v>
      </c>
      <c r="M6" s="192">
        <v>99.047292018676998</v>
      </c>
      <c r="N6" s="162">
        <v>2596.02952380952</v>
      </c>
    </row>
    <row r="7" spans="1:14" s="58" customFormat="1" ht="21.4" customHeight="1" x14ac:dyDescent="0.25">
      <c r="A7" s="1093"/>
      <c r="B7" s="1088"/>
      <c r="C7" s="166" t="s">
        <v>73</v>
      </c>
      <c r="D7" s="172">
        <v>14655</v>
      </c>
      <c r="E7" s="160">
        <v>39.9885396201703</v>
      </c>
      <c r="F7" s="101"/>
      <c r="G7" s="160">
        <v>22.504264756055999</v>
      </c>
      <c r="H7" s="160">
        <v>25.506653019447299</v>
      </c>
      <c r="I7" s="160">
        <v>42.2353462981917</v>
      </c>
      <c r="J7" s="160">
        <v>9.4711702490617498</v>
      </c>
      <c r="K7" s="160" t="s">
        <v>466</v>
      </c>
      <c r="L7" s="160">
        <v>90.528829750938201</v>
      </c>
      <c r="M7" s="193">
        <v>97.119764597963197</v>
      </c>
      <c r="N7" s="162">
        <v>14232.9015018315</v>
      </c>
    </row>
    <row r="8" spans="1:14" s="58" customFormat="1" ht="21.4" customHeight="1" x14ac:dyDescent="0.25">
      <c r="A8" s="1093"/>
      <c r="B8" s="1089"/>
      <c r="C8" s="166" t="s">
        <v>465</v>
      </c>
      <c r="D8" s="172">
        <v>17276</v>
      </c>
      <c r="E8" s="160">
        <v>47.140362366295598</v>
      </c>
      <c r="F8" s="160">
        <v>84.828664042602497</v>
      </c>
      <c r="G8" s="160">
        <v>21.5096087057189</v>
      </c>
      <c r="H8" s="160">
        <v>26.910164389905098</v>
      </c>
      <c r="I8" s="160">
        <v>42.651423940727</v>
      </c>
      <c r="J8" s="160">
        <v>8.3642046770085692</v>
      </c>
      <c r="K8" s="160" t="s">
        <v>466</v>
      </c>
      <c r="L8" s="160">
        <v>91.635795322991399</v>
      </c>
      <c r="M8" s="193">
        <v>97.412196258630601</v>
      </c>
      <c r="N8" s="162">
        <v>16828.931025640999</v>
      </c>
    </row>
    <row r="9" spans="1:14" s="58" customFormat="1" ht="21.4" customHeight="1" x14ac:dyDescent="0.25">
      <c r="A9" s="1093"/>
      <c r="B9" s="1087" t="s">
        <v>516</v>
      </c>
      <c r="C9" s="165" t="s">
        <v>74</v>
      </c>
      <c r="D9" s="163">
        <v>8</v>
      </c>
      <c r="E9" s="159">
        <v>2.1829294913774298E-2</v>
      </c>
      <c r="F9" s="103"/>
      <c r="G9" s="159">
        <v>0</v>
      </c>
      <c r="H9" s="159">
        <v>100</v>
      </c>
      <c r="I9" s="159">
        <v>54.625</v>
      </c>
      <c r="J9" s="159" t="s">
        <v>466</v>
      </c>
      <c r="K9" s="159" t="s">
        <v>466</v>
      </c>
      <c r="L9" s="159">
        <v>100</v>
      </c>
      <c r="M9" s="194">
        <v>100</v>
      </c>
      <c r="N9" s="163">
        <v>8</v>
      </c>
    </row>
    <row r="10" spans="1:14" s="58" customFormat="1" ht="21.4" customHeight="1" x14ac:dyDescent="0.25">
      <c r="A10" s="1093"/>
      <c r="B10" s="1088"/>
      <c r="C10" s="165" t="s">
        <v>73</v>
      </c>
      <c r="D10" s="174">
        <v>36</v>
      </c>
      <c r="E10" s="159">
        <v>9.8231827111984305E-2</v>
      </c>
      <c r="F10" s="103"/>
      <c r="G10" s="159">
        <v>0</v>
      </c>
      <c r="H10" s="159">
        <v>100</v>
      </c>
      <c r="I10" s="159">
        <v>54.2777777777778</v>
      </c>
      <c r="J10" s="159">
        <v>13.8888888888889</v>
      </c>
      <c r="K10" s="159" t="s">
        <v>466</v>
      </c>
      <c r="L10" s="159">
        <v>86.1111111111111</v>
      </c>
      <c r="M10" s="194">
        <v>91.6666666666667</v>
      </c>
      <c r="N10" s="163">
        <v>33</v>
      </c>
    </row>
    <row r="11" spans="1:14" s="58" customFormat="1" ht="21.4" customHeight="1" x14ac:dyDescent="0.25">
      <c r="A11" s="1093"/>
      <c r="B11" s="1089"/>
      <c r="C11" s="165" t="s">
        <v>465</v>
      </c>
      <c r="D11" s="174">
        <v>44</v>
      </c>
      <c r="E11" s="159">
        <v>0.120061122025759</v>
      </c>
      <c r="F11" s="159">
        <v>81.818181818181799</v>
      </c>
      <c r="G11" s="159">
        <v>0</v>
      </c>
      <c r="H11" s="159">
        <v>100</v>
      </c>
      <c r="I11" s="159">
        <v>54.340909090909101</v>
      </c>
      <c r="J11" s="159">
        <v>11.363636363636401</v>
      </c>
      <c r="K11" s="159" t="s">
        <v>466</v>
      </c>
      <c r="L11" s="159">
        <v>88.636363636363598</v>
      </c>
      <c r="M11" s="194">
        <v>93.181818181818201</v>
      </c>
      <c r="N11" s="163">
        <v>41</v>
      </c>
    </row>
    <row r="12" spans="1:14" s="58" customFormat="1" ht="21.4" customHeight="1" x14ac:dyDescent="0.25">
      <c r="A12" s="1093"/>
      <c r="B12" s="1087" t="s">
        <v>367</v>
      </c>
      <c r="C12" s="166" t="s">
        <v>74</v>
      </c>
      <c r="D12" s="162">
        <v>1</v>
      </c>
      <c r="E12" s="160">
        <v>2.7286618642217899E-3</v>
      </c>
      <c r="F12" s="101"/>
      <c r="G12" s="160">
        <v>100</v>
      </c>
      <c r="H12" s="160">
        <v>0</v>
      </c>
      <c r="I12" s="160">
        <v>27</v>
      </c>
      <c r="J12" s="160" t="s">
        <v>466</v>
      </c>
      <c r="K12" s="160" t="s">
        <v>466</v>
      </c>
      <c r="L12" s="160">
        <v>100</v>
      </c>
      <c r="M12" s="193">
        <v>100</v>
      </c>
      <c r="N12" s="162">
        <v>1</v>
      </c>
    </row>
    <row r="13" spans="1:14" s="58" customFormat="1" ht="21.4" customHeight="1" x14ac:dyDescent="0.25">
      <c r="A13" s="1093"/>
      <c r="B13" s="1088"/>
      <c r="C13" s="166" t="s">
        <v>73</v>
      </c>
      <c r="D13" s="172">
        <v>2</v>
      </c>
      <c r="E13" s="160">
        <v>5.4573237284435703E-3</v>
      </c>
      <c r="F13" s="101"/>
      <c r="G13" s="160">
        <v>50</v>
      </c>
      <c r="H13" s="160">
        <v>0</v>
      </c>
      <c r="I13" s="160">
        <v>35.5</v>
      </c>
      <c r="J13" s="160" t="s">
        <v>466</v>
      </c>
      <c r="K13" s="160" t="s">
        <v>466</v>
      </c>
      <c r="L13" s="160">
        <v>100</v>
      </c>
      <c r="M13" s="193">
        <v>100</v>
      </c>
      <c r="N13" s="162">
        <v>2</v>
      </c>
    </row>
    <row r="14" spans="1:14" s="58" customFormat="1" ht="21.4" customHeight="1" x14ac:dyDescent="0.25">
      <c r="A14" s="1093"/>
      <c r="B14" s="1089"/>
      <c r="C14" s="166" t="s">
        <v>465</v>
      </c>
      <c r="D14" s="172">
        <v>3</v>
      </c>
      <c r="E14" s="160">
        <v>8.1859855926653593E-3</v>
      </c>
      <c r="F14" s="160">
        <v>66.6666666666667</v>
      </c>
      <c r="G14" s="160">
        <v>66.6666666666667</v>
      </c>
      <c r="H14" s="160">
        <v>0</v>
      </c>
      <c r="I14" s="160">
        <v>32.6666666666667</v>
      </c>
      <c r="J14" s="160" t="s">
        <v>466</v>
      </c>
      <c r="K14" s="160" t="s">
        <v>466</v>
      </c>
      <c r="L14" s="160">
        <v>100</v>
      </c>
      <c r="M14" s="195">
        <v>100</v>
      </c>
      <c r="N14" s="162">
        <v>3</v>
      </c>
    </row>
    <row r="15" spans="1:14" s="58" customFormat="1" ht="21.4" customHeight="1" x14ac:dyDescent="0.25">
      <c r="A15" s="1074"/>
      <c r="B15" s="1071" t="s">
        <v>481</v>
      </c>
      <c r="C15" s="168" t="s">
        <v>74</v>
      </c>
      <c r="D15" s="173">
        <v>2630</v>
      </c>
      <c r="E15" s="161">
        <v>7.1763807029033</v>
      </c>
      <c r="F15" s="105"/>
      <c r="G15" s="161">
        <v>15.931558935361201</v>
      </c>
      <c r="H15" s="161">
        <v>34.942965779467698</v>
      </c>
      <c r="I15" s="161">
        <v>45.000380228136898</v>
      </c>
      <c r="J15" s="161">
        <v>2.1673003802281401</v>
      </c>
      <c r="K15" s="161" t="s">
        <v>466</v>
      </c>
      <c r="L15" s="161">
        <v>97.832699619771901</v>
      </c>
      <c r="M15" s="196">
        <v>99.050552236103599</v>
      </c>
      <c r="N15" s="164">
        <v>2605.02952380952</v>
      </c>
    </row>
    <row r="16" spans="1:14" s="58" customFormat="1" ht="22" customHeight="1" x14ac:dyDescent="0.25">
      <c r="A16" s="1074"/>
      <c r="B16" s="1091"/>
      <c r="C16" s="168" t="s">
        <v>73</v>
      </c>
      <c r="D16" s="173">
        <v>14693</v>
      </c>
      <c r="E16" s="161">
        <v>40.092228771010703</v>
      </c>
      <c r="F16" s="105"/>
      <c r="G16" s="161">
        <v>22.452868712992601</v>
      </c>
      <c r="H16" s="161">
        <v>25.685700673790201</v>
      </c>
      <c r="I16" s="161">
        <v>42.263935207241502</v>
      </c>
      <c r="J16" s="161">
        <v>9.4807050976655507</v>
      </c>
      <c r="K16" s="161" t="s">
        <v>466</v>
      </c>
      <c r="L16" s="161">
        <v>90.519294902334494</v>
      </c>
      <c r="M16" s="196">
        <v>97.106795765544803</v>
      </c>
      <c r="N16" s="164">
        <v>14267.9015018315</v>
      </c>
    </row>
    <row r="17" spans="1:14" s="58" customFormat="1" ht="19.75" customHeight="1" x14ac:dyDescent="0.25">
      <c r="A17" s="1090"/>
      <c r="B17" s="1092"/>
      <c r="C17" s="168" t="s">
        <v>465</v>
      </c>
      <c r="D17" s="173">
        <v>17323</v>
      </c>
      <c r="E17" s="161">
        <v>47.268609473913997</v>
      </c>
      <c r="F17" s="161">
        <v>84.817872193038198</v>
      </c>
      <c r="G17" s="161">
        <v>21.462795127864698</v>
      </c>
      <c r="H17" s="161">
        <v>27.0911504935635</v>
      </c>
      <c r="I17" s="161">
        <v>42.679385787681099</v>
      </c>
      <c r="J17" s="161">
        <v>8.37037464642383</v>
      </c>
      <c r="K17" s="161" t="s">
        <v>466</v>
      </c>
      <c r="L17" s="161">
        <v>91.629625353576202</v>
      </c>
      <c r="M17" s="197">
        <v>97.401899357161099</v>
      </c>
      <c r="N17" s="164">
        <v>16872.931025640999</v>
      </c>
    </row>
    <row r="18" spans="1:14" s="58" customFormat="1" ht="21.4" customHeight="1" x14ac:dyDescent="0.25">
      <c r="A18" s="1066" t="s">
        <v>333</v>
      </c>
      <c r="B18" s="1087" t="s">
        <v>517</v>
      </c>
      <c r="C18" s="165" t="s">
        <v>74</v>
      </c>
      <c r="D18" s="163">
        <v>37</v>
      </c>
      <c r="E18" s="159">
        <v>0.10096048897620601</v>
      </c>
      <c r="F18" s="103"/>
      <c r="G18" s="159">
        <v>0</v>
      </c>
      <c r="H18" s="159">
        <v>64.864864864864899</v>
      </c>
      <c r="I18" s="159">
        <v>53.648648648648702</v>
      </c>
      <c r="J18" s="159" t="s">
        <v>466</v>
      </c>
      <c r="K18" s="159" t="s">
        <v>466</v>
      </c>
      <c r="L18" s="159">
        <v>100</v>
      </c>
      <c r="M18" s="194">
        <v>100</v>
      </c>
      <c r="N18" s="163">
        <v>37</v>
      </c>
    </row>
    <row r="19" spans="1:14" s="58" customFormat="1" ht="21.4" customHeight="1" x14ac:dyDescent="0.25">
      <c r="A19" s="1093"/>
      <c r="B19" s="1088"/>
      <c r="C19" s="165" t="s">
        <v>73</v>
      </c>
      <c r="D19" s="174">
        <v>14</v>
      </c>
      <c r="E19" s="159">
        <v>3.8201266099105E-2</v>
      </c>
      <c r="F19" s="103"/>
      <c r="G19" s="159">
        <v>0</v>
      </c>
      <c r="H19" s="159">
        <v>57.142857142857103</v>
      </c>
      <c r="I19" s="159">
        <v>51.857142857142897</v>
      </c>
      <c r="J19" s="159" t="s">
        <v>466</v>
      </c>
      <c r="K19" s="159" t="s">
        <v>466</v>
      </c>
      <c r="L19" s="159">
        <v>100</v>
      </c>
      <c r="M19" s="194">
        <v>100</v>
      </c>
      <c r="N19" s="163">
        <v>14</v>
      </c>
    </row>
    <row r="20" spans="1:14" s="58" customFormat="1" ht="21.4" customHeight="1" x14ac:dyDescent="0.25">
      <c r="A20" s="1093"/>
      <c r="B20" s="1089"/>
      <c r="C20" s="165" t="s">
        <v>465</v>
      </c>
      <c r="D20" s="174">
        <v>51</v>
      </c>
      <c r="E20" s="159">
        <v>0.13916175507531101</v>
      </c>
      <c r="F20" s="159">
        <v>27.4509803921569</v>
      </c>
      <c r="G20" s="159">
        <v>0</v>
      </c>
      <c r="H20" s="159">
        <v>62.745098039215698</v>
      </c>
      <c r="I20" s="159">
        <v>53.156862745098003</v>
      </c>
      <c r="J20" s="159" t="s">
        <v>466</v>
      </c>
      <c r="K20" s="159" t="s">
        <v>466</v>
      </c>
      <c r="L20" s="159">
        <v>100</v>
      </c>
      <c r="M20" s="194">
        <v>100</v>
      </c>
      <c r="N20" s="163">
        <v>51</v>
      </c>
    </row>
    <row r="21" spans="1:14" s="58" customFormat="1" ht="21.4" customHeight="1" x14ac:dyDescent="0.25">
      <c r="A21" s="1093"/>
      <c r="B21" s="1087" t="s">
        <v>518</v>
      </c>
      <c r="C21" s="166" t="s">
        <v>74</v>
      </c>
      <c r="D21" s="162">
        <v>1079</v>
      </c>
      <c r="E21" s="160">
        <v>2.9442261514953101</v>
      </c>
      <c r="F21" s="101"/>
      <c r="G21" s="160">
        <v>12.511584800741399</v>
      </c>
      <c r="H21" s="160">
        <v>40.129749768304002</v>
      </c>
      <c r="I21" s="160">
        <v>46.395736793327202</v>
      </c>
      <c r="J21" s="160">
        <v>3.42910101946247</v>
      </c>
      <c r="K21" s="160" t="s">
        <v>466</v>
      </c>
      <c r="L21" s="160">
        <v>96.570898980537507</v>
      </c>
      <c r="M21" s="193">
        <v>99.1365952497774</v>
      </c>
      <c r="N21" s="162">
        <v>1069.6838627451</v>
      </c>
    </row>
    <row r="22" spans="1:14" s="58" customFormat="1" ht="21.4" customHeight="1" x14ac:dyDescent="0.25">
      <c r="A22" s="1093"/>
      <c r="B22" s="1088"/>
      <c r="C22" s="166" t="s">
        <v>73</v>
      </c>
      <c r="D22" s="172">
        <v>1103</v>
      </c>
      <c r="E22" s="160">
        <v>3.0097140362366299</v>
      </c>
      <c r="F22" s="101"/>
      <c r="G22" s="160">
        <v>12.239347234814099</v>
      </c>
      <c r="H22" s="160">
        <v>38.2592928377153</v>
      </c>
      <c r="I22" s="160">
        <v>46.0870353581142</v>
      </c>
      <c r="J22" s="160">
        <v>8.7035358114233894</v>
      </c>
      <c r="K22" s="160" t="s">
        <v>466</v>
      </c>
      <c r="L22" s="160">
        <v>91.296464188576607</v>
      </c>
      <c r="M22" s="193">
        <v>97.470313286995093</v>
      </c>
      <c r="N22" s="162">
        <v>1075.0975555555599</v>
      </c>
    </row>
    <row r="23" spans="1:14" s="58" customFormat="1" ht="21.4" customHeight="1" x14ac:dyDescent="0.25">
      <c r="A23" s="1093"/>
      <c r="B23" s="1089"/>
      <c r="C23" s="166" t="s">
        <v>465</v>
      </c>
      <c r="D23" s="172">
        <v>2182</v>
      </c>
      <c r="E23" s="160">
        <v>5.9539401877319396</v>
      </c>
      <c r="F23" s="160">
        <v>50.549954170485798</v>
      </c>
      <c r="G23" s="160">
        <v>12.373968835930301</v>
      </c>
      <c r="H23" s="160">
        <v>39.184234647112703</v>
      </c>
      <c r="I23" s="160">
        <v>46.2396883593034</v>
      </c>
      <c r="J23" s="160">
        <v>6.0953253895508697</v>
      </c>
      <c r="K23" s="160" t="s">
        <v>466</v>
      </c>
      <c r="L23" s="160">
        <v>93.904674610449106</v>
      </c>
      <c r="M23" s="193">
        <v>98.294290481239798</v>
      </c>
      <c r="N23" s="162">
        <v>2144.7814183006499</v>
      </c>
    </row>
    <row r="24" spans="1:14" s="58" customFormat="1" ht="21.4" customHeight="1" x14ac:dyDescent="0.25">
      <c r="A24" s="1093"/>
      <c r="B24" s="1087" t="s">
        <v>360</v>
      </c>
      <c r="C24" s="165" t="s">
        <v>74</v>
      </c>
      <c r="D24" s="163">
        <v>4169</v>
      </c>
      <c r="E24" s="159">
        <v>11.375791311940599</v>
      </c>
      <c r="F24" s="103"/>
      <c r="G24" s="159">
        <v>14.6557927560566</v>
      </c>
      <c r="H24" s="159">
        <v>37.299112497001701</v>
      </c>
      <c r="I24" s="159">
        <v>45.7435835931878</v>
      </c>
      <c r="J24" s="159">
        <v>4.4135284240825099</v>
      </c>
      <c r="K24" s="159" t="s">
        <v>466</v>
      </c>
      <c r="L24" s="159">
        <v>95.5864715759175</v>
      </c>
      <c r="M24" s="194">
        <v>98.229511473574803</v>
      </c>
      <c r="N24" s="163">
        <v>4095.1883333333399</v>
      </c>
    </row>
    <row r="25" spans="1:14" s="58" customFormat="1" ht="21.4" customHeight="1" x14ac:dyDescent="0.25">
      <c r="A25" s="1093"/>
      <c r="B25" s="1088"/>
      <c r="C25" s="165" t="s">
        <v>73</v>
      </c>
      <c r="D25" s="174">
        <v>7415</v>
      </c>
      <c r="E25" s="159">
        <v>20.233027723204501</v>
      </c>
      <c r="F25" s="103"/>
      <c r="G25" s="159">
        <v>18.179366149696602</v>
      </c>
      <c r="H25" s="159">
        <v>31.8948078219825</v>
      </c>
      <c r="I25" s="159">
        <v>44.097505057316297</v>
      </c>
      <c r="J25" s="159">
        <v>11.517194875252899</v>
      </c>
      <c r="K25" s="159" t="s">
        <v>466</v>
      </c>
      <c r="L25" s="159">
        <v>88.482805124747102</v>
      </c>
      <c r="M25" s="194">
        <v>96.470090657076497</v>
      </c>
      <c r="N25" s="163">
        <v>7153.2572222222198</v>
      </c>
    </row>
    <row r="26" spans="1:14" s="58" customFormat="1" ht="21.4" customHeight="1" x14ac:dyDescent="0.25">
      <c r="A26" s="1093"/>
      <c r="B26" s="1089"/>
      <c r="C26" s="165" t="s">
        <v>465</v>
      </c>
      <c r="D26" s="174">
        <v>11584</v>
      </c>
      <c r="E26" s="159">
        <v>31.608819035145199</v>
      </c>
      <c r="F26" s="159">
        <v>64.010704419889507</v>
      </c>
      <c r="G26" s="159">
        <v>16.911256906077298</v>
      </c>
      <c r="H26" s="159">
        <v>33.839779005524903</v>
      </c>
      <c r="I26" s="159">
        <v>44.689917127071801</v>
      </c>
      <c r="J26" s="159">
        <v>8.9606353591160204</v>
      </c>
      <c r="K26" s="159" t="s">
        <v>466</v>
      </c>
      <c r="L26" s="159">
        <v>91.039364640884003</v>
      </c>
      <c r="M26" s="194">
        <v>97.103293815224106</v>
      </c>
      <c r="N26" s="163">
        <v>11248.4455555556</v>
      </c>
    </row>
    <row r="27" spans="1:14" s="58" customFormat="1" ht="21.4" customHeight="1" x14ac:dyDescent="0.25">
      <c r="A27" s="1093"/>
      <c r="B27" s="1087" t="s">
        <v>368</v>
      </c>
      <c r="C27" s="166" t="s">
        <v>74</v>
      </c>
      <c r="D27" s="162">
        <v>846</v>
      </c>
      <c r="E27" s="160">
        <v>2.3084479371316302</v>
      </c>
      <c r="F27" s="101"/>
      <c r="G27" s="160">
        <v>24.7044917257683</v>
      </c>
      <c r="H27" s="160">
        <v>23.995271867612299</v>
      </c>
      <c r="I27" s="160">
        <v>42.329787234042598</v>
      </c>
      <c r="J27" s="160">
        <v>2.60047281323877</v>
      </c>
      <c r="K27" s="160" t="s">
        <v>466</v>
      </c>
      <c r="L27" s="160">
        <v>97.399527186761205</v>
      </c>
      <c r="M27" s="193">
        <v>99.408983451536599</v>
      </c>
      <c r="N27" s="162">
        <v>841</v>
      </c>
    </row>
    <row r="28" spans="1:14" s="58" customFormat="1" ht="21.4" customHeight="1" x14ac:dyDescent="0.25">
      <c r="A28" s="1093"/>
      <c r="B28" s="1088"/>
      <c r="C28" s="166" t="s">
        <v>73</v>
      </c>
      <c r="D28" s="172">
        <v>663</v>
      </c>
      <c r="E28" s="160">
        <v>1.8091028159790401</v>
      </c>
      <c r="F28" s="101"/>
      <c r="G28" s="160">
        <v>23.227752639517298</v>
      </c>
      <c r="H28" s="160">
        <v>25.942684766214199</v>
      </c>
      <c r="I28" s="160">
        <v>42.8506787330317</v>
      </c>
      <c r="J28" s="160">
        <v>7.0889894419306199</v>
      </c>
      <c r="K28" s="160" t="s">
        <v>466</v>
      </c>
      <c r="L28" s="160">
        <v>92.911010558069407</v>
      </c>
      <c r="M28" s="193">
        <v>97.472096530920098</v>
      </c>
      <c r="N28" s="162">
        <v>646.24</v>
      </c>
    </row>
    <row r="29" spans="1:14" s="58" customFormat="1" ht="21.4" customHeight="1" x14ac:dyDescent="0.25">
      <c r="A29" s="1093"/>
      <c r="B29" s="1089"/>
      <c r="C29" s="166" t="s">
        <v>465</v>
      </c>
      <c r="D29" s="172">
        <v>1509</v>
      </c>
      <c r="E29" s="160">
        <v>4.1175507531106703</v>
      </c>
      <c r="F29" s="160">
        <v>43.936381709741603</v>
      </c>
      <c r="G29" s="160">
        <v>24.0556660039761</v>
      </c>
      <c r="H29" s="160">
        <v>24.850894632206799</v>
      </c>
      <c r="I29" s="160">
        <v>42.558648111331998</v>
      </c>
      <c r="J29" s="160">
        <v>4.5725646123260404</v>
      </c>
      <c r="K29" s="160" t="s">
        <v>466</v>
      </c>
      <c r="L29" s="160">
        <v>95.427435387673995</v>
      </c>
      <c r="M29" s="193">
        <v>98.557985420808507</v>
      </c>
      <c r="N29" s="162">
        <v>1487.24</v>
      </c>
    </row>
    <row r="30" spans="1:14" s="58" customFormat="1" ht="21.4" customHeight="1" x14ac:dyDescent="0.25">
      <c r="A30" s="1093"/>
      <c r="B30" s="1087" t="s">
        <v>359</v>
      </c>
      <c r="C30" s="165" t="s">
        <v>74</v>
      </c>
      <c r="D30" s="163">
        <v>1476</v>
      </c>
      <c r="E30" s="159">
        <v>4.0275049115913601</v>
      </c>
      <c r="F30" s="103"/>
      <c r="G30" s="159">
        <v>4.7425474254742603</v>
      </c>
      <c r="H30" s="159">
        <v>46.747967479674799</v>
      </c>
      <c r="I30" s="159">
        <v>48.653794037940401</v>
      </c>
      <c r="J30" s="159">
        <v>1.4227642276422801</v>
      </c>
      <c r="K30" s="159" t="s">
        <v>466</v>
      </c>
      <c r="L30" s="159">
        <v>98.577235772357696</v>
      </c>
      <c r="M30" s="194">
        <v>98.910157969101107</v>
      </c>
      <c r="N30" s="163">
        <v>1459.91393162393</v>
      </c>
    </row>
    <row r="31" spans="1:14" s="58" customFormat="1" ht="21.4" customHeight="1" x14ac:dyDescent="0.25">
      <c r="A31" s="1093"/>
      <c r="B31" s="1088"/>
      <c r="C31" s="165" t="s">
        <v>73</v>
      </c>
      <c r="D31" s="174">
        <v>1434</v>
      </c>
      <c r="E31" s="159">
        <v>3.9129011132940401</v>
      </c>
      <c r="F31" s="103"/>
      <c r="G31" s="159">
        <v>8.2287308228730804</v>
      </c>
      <c r="H31" s="159">
        <v>45.606694560669503</v>
      </c>
      <c r="I31" s="159">
        <v>47.829149232914901</v>
      </c>
      <c r="J31" s="159">
        <v>5.9972105997210603</v>
      </c>
      <c r="K31" s="159" t="s">
        <v>466</v>
      </c>
      <c r="L31" s="159">
        <v>94.0027894002789</v>
      </c>
      <c r="M31" s="194">
        <v>97.730280489694806</v>
      </c>
      <c r="N31" s="163">
        <v>1401.4522222222199</v>
      </c>
    </row>
    <row r="32" spans="1:14" s="58" customFormat="1" ht="21.4" customHeight="1" x14ac:dyDescent="0.25">
      <c r="A32" s="1093"/>
      <c r="B32" s="1089"/>
      <c r="C32" s="165" t="s">
        <v>465</v>
      </c>
      <c r="D32" s="174">
        <v>2910</v>
      </c>
      <c r="E32" s="159">
        <v>7.9404060248853998</v>
      </c>
      <c r="F32" s="159">
        <v>49.278350515463899</v>
      </c>
      <c r="G32" s="159">
        <v>6.4604810996563602</v>
      </c>
      <c r="H32" s="159">
        <v>46.185567010309299</v>
      </c>
      <c r="I32" s="159">
        <v>48.247422680412399</v>
      </c>
      <c r="J32" s="159">
        <v>3.6769759450171802</v>
      </c>
      <c r="K32" s="159" t="s">
        <v>466</v>
      </c>
      <c r="L32" s="159">
        <v>96.323024054982795</v>
      </c>
      <c r="M32" s="194">
        <v>98.3287338091462</v>
      </c>
      <c r="N32" s="163">
        <v>2861.3661538461502</v>
      </c>
    </row>
    <row r="33" spans="1:14" s="58" customFormat="1" ht="21.4" customHeight="1" x14ac:dyDescent="0.25">
      <c r="A33" s="1093"/>
      <c r="B33" s="1087" t="s">
        <v>519</v>
      </c>
      <c r="C33" s="166" t="s">
        <v>74</v>
      </c>
      <c r="D33" s="162">
        <v>16</v>
      </c>
      <c r="E33" s="160">
        <v>4.3658589827548597E-2</v>
      </c>
      <c r="F33" s="101"/>
      <c r="G33" s="160">
        <v>0</v>
      </c>
      <c r="H33" s="160">
        <v>100</v>
      </c>
      <c r="I33" s="160">
        <v>59.5625</v>
      </c>
      <c r="J33" s="160">
        <v>12.5</v>
      </c>
      <c r="K33" s="160" t="s">
        <v>466</v>
      </c>
      <c r="L33" s="160">
        <v>87.5</v>
      </c>
      <c r="M33" s="193">
        <v>98.2638888888889</v>
      </c>
      <c r="N33" s="162">
        <v>15.7222222222222</v>
      </c>
    </row>
    <row r="34" spans="1:14" s="58" customFormat="1" ht="21.4" customHeight="1" x14ac:dyDescent="0.25">
      <c r="A34" s="1093"/>
      <c r="B34" s="1088"/>
      <c r="C34" s="166" t="s">
        <v>73</v>
      </c>
      <c r="D34" s="172">
        <v>21</v>
      </c>
      <c r="E34" s="160">
        <v>5.7301899148657499E-2</v>
      </c>
      <c r="F34" s="101"/>
      <c r="G34" s="160">
        <v>0</v>
      </c>
      <c r="H34" s="160">
        <v>100</v>
      </c>
      <c r="I34" s="160">
        <v>60</v>
      </c>
      <c r="J34" s="160">
        <v>42.857142857142897</v>
      </c>
      <c r="K34" s="160" t="s">
        <v>466</v>
      </c>
      <c r="L34" s="160">
        <v>57.142857142857103</v>
      </c>
      <c r="M34" s="193">
        <v>89.682539682539698</v>
      </c>
      <c r="N34" s="162">
        <v>18.8333333333333</v>
      </c>
    </row>
    <row r="35" spans="1:14" s="58" customFormat="1" ht="21.4" customHeight="1" x14ac:dyDescent="0.25">
      <c r="A35" s="1093"/>
      <c r="B35" s="1089"/>
      <c r="C35" s="166" t="s">
        <v>465</v>
      </c>
      <c r="D35" s="172">
        <v>37</v>
      </c>
      <c r="E35" s="160">
        <v>0.10096048897620601</v>
      </c>
      <c r="F35" s="160">
        <v>56.756756756756801</v>
      </c>
      <c r="G35" s="160">
        <v>0</v>
      </c>
      <c r="H35" s="160">
        <v>100</v>
      </c>
      <c r="I35" s="160">
        <v>59.8108108108108</v>
      </c>
      <c r="J35" s="160">
        <v>29.729729729729701</v>
      </c>
      <c r="K35" s="160" t="s">
        <v>466</v>
      </c>
      <c r="L35" s="160">
        <v>70.270270270270302</v>
      </c>
      <c r="M35" s="193">
        <v>93.393393393393396</v>
      </c>
      <c r="N35" s="162">
        <v>34.5555555555556</v>
      </c>
    </row>
    <row r="36" spans="1:14" s="58" customFormat="1" ht="21.4" customHeight="1" x14ac:dyDescent="0.25">
      <c r="A36" s="1093"/>
      <c r="B36" s="1087" t="s">
        <v>520</v>
      </c>
      <c r="C36" s="165" t="s">
        <v>74</v>
      </c>
      <c r="D36" s="163">
        <v>24</v>
      </c>
      <c r="E36" s="159">
        <v>6.5487884741322902E-2</v>
      </c>
      <c r="F36" s="103"/>
      <c r="G36" s="159">
        <v>0</v>
      </c>
      <c r="H36" s="159">
        <v>100</v>
      </c>
      <c r="I36" s="159">
        <v>59.6666666666667</v>
      </c>
      <c r="J36" s="159">
        <v>12.5</v>
      </c>
      <c r="K36" s="159" t="s">
        <v>466</v>
      </c>
      <c r="L36" s="159">
        <v>87.5</v>
      </c>
      <c r="M36" s="194">
        <v>95.4166666666667</v>
      </c>
      <c r="N36" s="163">
        <v>22.9</v>
      </c>
    </row>
    <row r="37" spans="1:14" s="58" customFormat="1" ht="21.4" customHeight="1" x14ac:dyDescent="0.25">
      <c r="A37" s="1093"/>
      <c r="B37" s="1088"/>
      <c r="C37" s="165" t="s">
        <v>73</v>
      </c>
      <c r="D37" s="174">
        <v>22</v>
      </c>
      <c r="E37" s="159">
        <v>6.0030561012879298E-2</v>
      </c>
      <c r="F37" s="103"/>
      <c r="G37" s="159">
        <v>0</v>
      </c>
      <c r="H37" s="159">
        <v>100</v>
      </c>
      <c r="I37" s="159">
        <v>59.5</v>
      </c>
      <c r="J37" s="159" t="s">
        <v>466</v>
      </c>
      <c r="K37" s="159" t="s">
        <v>466</v>
      </c>
      <c r="L37" s="159">
        <v>100</v>
      </c>
      <c r="M37" s="194">
        <v>100</v>
      </c>
      <c r="N37" s="163">
        <v>22</v>
      </c>
    </row>
    <row r="38" spans="1:14" s="58" customFormat="1" ht="21.4" customHeight="1" x14ac:dyDescent="0.25">
      <c r="A38" s="1093"/>
      <c r="B38" s="1089"/>
      <c r="C38" s="165" t="s">
        <v>465</v>
      </c>
      <c r="D38" s="174">
        <v>46</v>
      </c>
      <c r="E38" s="159">
        <v>0.12551844575420201</v>
      </c>
      <c r="F38" s="159">
        <v>47.826086956521699</v>
      </c>
      <c r="G38" s="159">
        <v>0</v>
      </c>
      <c r="H38" s="159">
        <v>100</v>
      </c>
      <c r="I38" s="159">
        <v>59.586956521739097</v>
      </c>
      <c r="J38" s="159">
        <v>6.5217391304347796</v>
      </c>
      <c r="K38" s="159" t="s">
        <v>466</v>
      </c>
      <c r="L38" s="159">
        <v>93.478260869565204</v>
      </c>
      <c r="M38" s="194">
        <v>97.608695652173907</v>
      </c>
      <c r="N38" s="163">
        <v>44.9</v>
      </c>
    </row>
    <row r="39" spans="1:14" s="58" customFormat="1" ht="21.4" customHeight="1" x14ac:dyDescent="0.25">
      <c r="A39" s="1093"/>
      <c r="B39" s="1087" t="s">
        <v>357</v>
      </c>
      <c r="C39" s="166" t="s">
        <v>74</v>
      </c>
      <c r="D39" s="162">
        <v>489</v>
      </c>
      <c r="E39" s="160">
        <v>1.3343156516044501</v>
      </c>
      <c r="F39" s="101"/>
      <c r="G39" s="160">
        <v>29.8568507157464</v>
      </c>
      <c r="H39" s="160">
        <v>29.038854805726</v>
      </c>
      <c r="I39" s="160">
        <v>42.231083844580802</v>
      </c>
      <c r="J39" s="160">
        <v>0.40899795501022501</v>
      </c>
      <c r="K39" s="160">
        <v>22.903885480572601</v>
      </c>
      <c r="L39" s="160">
        <v>76.687116564417195</v>
      </c>
      <c r="M39" s="193">
        <v>91.852760736196302</v>
      </c>
      <c r="N39" s="162">
        <v>449.16</v>
      </c>
    </row>
    <row r="40" spans="1:14" s="58" customFormat="1" ht="21.4" customHeight="1" x14ac:dyDescent="0.25">
      <c r="A40" s="1093"/>
      <c r="B40" s="1088"/>
      <c r="C40" s="166" t="s">
        <v>73</v>
      </c>
      <c r="D40" s="172">
        <v>517</v>
      </c>
      <c r="E40" s="160">
        <v>1.4107181838026599</v>
      </c>
      <c r="F40" s="101"/>
      <c r="G40" s="160">
        <v>30.174081237911</v>
      </c>
      <c r="H40" s="160">
        <v>21.0831721470019</v>
      </c>
      <c r="I40" s="160">
        <v>40.758220502901402</v>
      </c>
      <c r="J40" s="160">
        <v>0.77369439071566704</v>
      </c>
      <c r="K40" s="160">
        <v>25.338491295938098</v>
      </c>
      <c r="L40" s="160">
        <v>73.887814313346198</v>
      </c>
      <c r="M40" s="193">
        <v>90.800393459967907</v>
      </c>
      <c r="N40" s="162">
        <v>469.43803418803401</v>
      </c>
    </row>
    <row r="41" spans="1:14" s="58" customFormat="1" ht="21.4" customHeight="1" x14ac:dyDescent="0.25">
      <c r="A41" s="1093"/>
      <c r="B41" s="1089"/>
      <c r="C41" s="166" t="s">
        <v>465</v>
      </c>
      <c r="D41" s="172">
        <v>1006</v>
      </c>
      <c r="E41" s="160">
        <v>2.7450338354071202</v>
      </c>
      <c r="F41" s="160">
        <v>51.391650099403599</v>
      </c>
      <c r="G41" s="160">
        <v>30.019880715705799</v>
      </c>
      <c r="H41" s="160">
        <v>24.9502982107356</v>
      </c>
      <c r="I41" s="160">
        <v>41.474155069582501</v>
      </c>
      <c r="J41" s="160">
        <v>0.59642147117296196</v>
      </c>
      <c r="K41" s="160">
        <v>24.155069582505</v>
      </c>
      <c r="L41" s="160">
        <v>75.248508946322104</v>
      </c>
      <c r="M41" s="195">
        <v>91.311931827836403</v>
      </c>
      <c r="N41" s="162">
        <v>918.59803418803403</v>
      </c>
    </row>
    <row r="42" spans="1:14" s="58" customFormat="1" ht="21.4" customHeight="1" x14ac:dyDescent="0.25">
      <c r="A42" s="1074"/>
      <c r="B42" s="1071" t="s">
        <v>482</v>
      </c>
      <c r="C42" s="168" t="s">
        <v>74</v>
      </c>
      <c r="D42" s="173">
        <v>8136</v>
      </c>
      <c r="E42" s="161">
        <v>22.200392927308499</v>
      </c>
      <c r="F42" s="105"/>
      <c r="G42" s="161">
        <v>14.392822025565399</v>
      </c>
      <c r="H42" s="161">
        <v>37.942477876106203</v>
      </c>
      <c r="I42" s="161">
        <v>45.896140609636198</v>
      </c>
      <c r="J42" s="161">
        <v>3.3308751229105198</v>
      </c>
      <c r="K42" s="161">
        <v>1.3765978367748299</v>
      </c>
      <c r="L42" s="161">
        <v>95.292527040314695</v>
      </c>
      <c r="M42" s="196">
        <v>98.212492009889203</v>
      </c>
      <c r="N42" s="164">
        <v>7990.5683499245797</v>
      </c>
    </row>
    <row r="43" spans="1:14" s="58" customFormat="1" ht="22" customHeight="1" x14ac:dyDescent="0.25">
      <c r="A43" s="1074"/>
      <c r="B43" s="1091"/>
      <c r="C43" s="168" t="s">
        <v>73</v>
      </c>
      <c r="D43" s="173">
        <v>11189</v>
      </c>
      <c r="E43" s="161">
        <v>30.530997598777599</v>
      </c>
      <c r="F43" s="105"/>
      <c r="G43" s="161">
        <v>17.079274287246399</v>
      </c>
      <c r="H43" s="161">
        <v>33.720618464563401</v>
      </c>
      <c r="I43" s="161">
        <v>44.613549021360299</v>
      </c>
      <c r="J43" s="161">
        <v>9.7953347037268799</v>
      </c>
      <c r="K43" s="161">
        <v>1.17079274287246</v>
      </c>
      <c r="L43" s="161">
        <v>89.033872553400698</v>
      </c>
      <c r="M43" s="196">
        <v>96.526216529818299</v>
      </c>
      <c r="N43" s="164">
        <v>10800.3183675214</v>
      </c>
    </row>
    <row r="44" spans="1:14" s="58" customFormat="1" ht="19.75" customHeight="1" x14ac:dyDescent="0.25">
      <c r="A44" s="1104"/>
      <c r="B44" s="1105"/>
      <c r="C44" s="168" t="s">
        <v>465</v>
      </c>
      <c r="D44" s="173">
        <v>19325</v>
      </c>
      <c r="E44" s="161">
        <v>52.731390526086003</v>
      </c>
      <c r="F44" s="161">
        <v>57.899094437257403</v>
      </c>
      <c r="G44" s="161">
        <v>15.948253557567901</v>
      </c>
      <c r="H44" s="161">
        <v>35.498059508408801</v>
      </c>
      <c r="I44" s="161">
        <v>45.153531694695999</v>
      </c>
      <c r="J44" s="161">
        <v>7.0737386804657199</v>
      </c>
      <c r="K44" s="161">
        <v>1.25743855109961</v>
      </c>
      <c r="L44" s="161">
        <v>91.668822768434694</v>
      </c>
      <c r="M44" s="196">
        <v>97.236153777210603</v>
      </c>
      <c r="N44" s="164">
        <v>18790.886717445999</v>
      </c>
    </row>
    <row r="45" spans="1:14" s="58" customFormat="1" ht="21.4" customHeight="1" x14ac:dyDescent="0.25">
      <c r="A45" s="1096" t="s">
        <v>454</v>
      </c>
      <c r="B45" s="1099" t="s">
        <v>514</v>
      </c>
      <c r="C45" s="169" t="s">
        <v>74</v>
      </c>
      <c r="D45" s="173">
        <v>10766</v>
      </c>
      <c r="E45" s="161">
        <v>29.376773630211702</v>
      </c>
      <c r="F45" s="105"/>
      <c r="G45" s="161">
        <v>14.7687163291845</v>
      </c>
      <c r="H45" s="161">
        <v>37.209734348876097</v>
      </c>
      <c r="I45" s="161">
        <v>45.6773174809586</v>
      </c>
      <c r="J45" s="161">
        <v>3.0466282741965398</v>
      </c>
      <c r="K45" s="161">
        <v>1.0403120936280901</v>
      </c>
      <c r="L45" s="161">
        <v>95.913059632175404</v>
      </c>
      <c r="M45" s="196">
        <v>98.417219707729103</v>
      </c>
      <c r="N45" s="164">
        <v>10595.597873734099</v>
      </c>
    </row>
    <row r="46" spans="1:14" s="58" customFormat="1" ht="22" customHeight="1" x14ac:dyDescent="0.25">
      <c r="A46" s="1097"/>
      <c r="B46" s="1100"/>
      <c r="C46" s="169" t="s">
        <v>73</v>
      </c>
      <c r="D46" s="173">
        <v>25882</v>
      </c>
      <c r="E46" s="161">
        <v>70.623226369788298</v>
      </c>
      <c r="F46" s="105"/>
      <c r="G46" s="161">
        <v>20.129819952090301</v>
      </c>
      <c r="H46" s="161">
        <v>29.159261262653601</v>
      </c>
      <c r="I46" s="161">
        <v>43.279692450351597</v>
      </c>
      <c r="J46" s="161">
        <v>9.6167220462097198</v>
      </c>
      <c r="K46" s="161">
        <v>0.50614326558998501</v>
      </c>
      <c r="L46" s="161">
        <v>89.8771346882003</v>
      </c>
      <c r="M46" s="196">
        <v>96.855806619862705</v>
      </c>
      <c r="N46" s="164">
        <v>25068.219869352899</v>
      </c>
    </row>
    <row r="47" spans="1:14" s="58" customFormat="1" ht="19.75" customHeight="1" x14ac:dyDescent="0.25">
      <c r="A47" s="1098"/>
      <c r="B47" s="1101"/>
      <c r="C47" s="169" t="s">
        <v>465</v>
      </c>
      <c r="D47" s="173">
        <v>36648</v>
      </c>
      <c r="E47" s="161">
        <v>100</v>
      </c>
      <c r="F47" s="161">
        <v>70.623226369788298</v>
      </c>
      <c r="G47" s="161">
        <v>18.554900676708101</v>
      </c>
      <c r="H47" s="161">
        <v>31.524230517354301</v>
      </c>
      <c r="I47" s="161">
        <v>43.984037328094303</v>
      </c>
      <c r="J47" s="161">
        <v>7.6866404715127699</v>
      </c>
      <c r="K47" s="161">
        <v>0.66306483300589403</v>
      </c>
      <c r="L47" s="161">
        <v>91.650294695481307</v>
      </c>
      <c r="M47" s="197">
        <v>97.314499408117697</v>
      </c>
      <c r="N47" s="164">
        <v>35663.817743086998</v>
      </c>
    </row>
    <row r="48" spans="1:14" s="58" customFormat="1" ht="19.75" customHeight="1" x14ac:dyDescent="0.25">
      <c r="A48" s="124"/>
      <c r="B48" s="124"/>
      <c r="C48" s="125"/>
      <c r="D48" s="126"/>
      <c r="E48" s="127"/>
      <c r="F48" s="127"/>
      <c r="G48" s="127"/>
      <c r="H48" s="127"/>
      <c r="I48" s="127"/>
      <c r="J48" s="127"/>
      <c r="K48" s="127"/>
      <c r="L48" s="127"/>
      <c r="M48" s="127"/>
      <c r="N48" s="128"/>
    </row>
    <row r="49" spans="1:14" s="58" customFormat="1" ht="19.75" customHeight="1" x14ac:dyDescent="0.25">
      <c r="A49" s="124"/>
      <c r="B49" s="124"/>
      <c r="C49" s="125"/>
      <c r="D49" s="126"/>
      <c r="E49" s="127"/>
      <c r="F49" s="127"/>
      <c r="G49" s="127"/>
      <c r="H49" s="127"/>
      <c r="I49" s="127"/>
      <c r="J49" s="127"/>
      <c r="K49" s="127"/>
      <c r="L49" s="127"/>
      <c r="M49" s="127"/>
      <c r="N49" s="128"/>
    </row>
    <row r="50" spans="1:14" s="58" customFormat="1" ht="19.75" customHeight="1" x14ac:dyDescent="0.25">
      <c r="A50" s="319" t="s">
        <v>1007</v>
      </c>
      <c r="B50" s="124"/>
      <c r="C50" s="125"/>
      <c r="D50" s="126"/>
      <c r="E50" s="127"/>
      <c r="F50" s="127"/>
      <c r="G50" s="127"/>
      <c r="H50" s="127"/>
      <c r="I50" s="127"/>
      <c r="J50" s="127"/>
      <c r="K50" s="127"/>
      <c r="L50" s="127"/>
      <c r="M50" s="127"/>
      <c r="N50" s="128"/>
    </row>
    <row r="51" spans="1:14" s="58" customFormat="1" ht="19.75" customHeight="1" x14ac:dyDescent="0.25">
      <c r="A51" s="124"/>
      <c r="B51" s="124"/>
      <c r="C51" s="125"/>
      <c r="D51" s="126"/>
      <c r="E51" s="127"/>
      <c r="F51" s="127"/>
      <c r="G51" s="127"/>
      <c r="H51" s="127"/>
      <c r="I51" s="127"/>
      <c r="J51" s="127"/>
      <c r="K51" s="127"/>
      <c r="L51" s="127"/>
      <c r="M51" s="127"/>
      <c r="N51" s="128"/>
    </row>
    <row r="52" spans="1:14" s="58" customFormat="1" ht="19.75" customHeight="1" x14ac:dyDescent="0.25">
      <c r="A52" s="1068" t="s">
        <v>658</v>
      </c>
      <c r="B52" s="1068"/>
      <c r="C52" s="1068"/>
      <c r="D52" s="1068"/>
      <c r="E52" s="1068"/>
      <c r="F52" s="1068"/>
      <c r="G52" s="1068"/>
      <c r="H52" s="1068"/>
      <c r="I52" s="1068"/>
      <c r="J52" s="1068"/>
      <c r="K52" s="1068"/>
      <c r="L52" s="1068"/>
      <c r="M52" s="1068"/>
      <c r="N52" s="1068"/>
    </row>
    <row r="53" spans="1:14" s="58" customFormat="1" ht="19.75" customHeight="1" x14ac:dyDescent="0.25">
      <c r="A53" s="124"/>
      <c r="B53" s="124"/>
      <c r="C53" s="125"/>
      <c r="D53" s="126"/>
      <c r="E53" s="127"/>
      <c r="F53" s="127"/>
      <c r="G53" s="127"/>
      <c r="H53" s="127"/>
      <c r="I53" s="127"/>
      <c r="J53" s="127"/>
      <c r="K53" s="127"/>
      <c r="L53" s="127"/>
      <c r="M53" s="127"/>
      <c r="N53" s="128"/>
    </row>
    <row r="54" spans="1:14" s="58" customFormat="1" ht="55.9" customHeight="1" x14ac:dyDescent="0.25">
      <c r="A54" s="1102" t="s">
        <v>454</v>
      </c>
      <c r="B54" s="1103"/>
      <c r="C54" s="129"/>
      <c r="D54" s="99" t="s">
        <v>455</v>
      </c>
      <c r="E54" s="171" t="s">
        <v>456</v>
      </c>
      <c r="F54" s="171" t="s">
        <v>457</v>
      </c>
      <c r="G54" s="171" t="s">
        <v>521</v>
      </c>
      <c r="H54" s="171" t="s">
        <v>459</v>
      </c>
      <c r="I54" s="171" t="s">
        <v>460</v>
      </c>
      <c r="J54" s="171" t="s">
        <v>522</v>
      </c>
      <c r="K54" s="190" t="s">
        <v>523</v>
      </c>
      <c r="L54" s="191" t="s">
        <v>463</v>
      </c>
      <c r="M54" s="189"/>
    </row>
    <row r="55" spans="1:14" s="58" customFormat="1" ht="21.4" customHeight="1" x14ac:dyDescent="0.25">
      <c r="A55" s="1094" t="s">
        <v>480</v>
      </c>
      <c r="B55" s="1095" t="s">
        <v>70</v>
      </c>
      <c r="C55" s="166" t="s">
        <v>74</v>
      </c>
      <c r="D55" s="162">
        <v>2629</v>
      </c>
      <c r="E55" s="160">
        <v>7.1736520410390696</v>
      </c>
      <c r="F55" s="101"/>
      <c r="G55" s="160">
        <v>15.899581589958199</v>
      </c>
      <c r="H55" s="160">
        <v>34.956257131989297</v>
      </c>
      <c r="I55" s="160">
        <v>45.007227082540901</v>
      </c>
      <c r="J55" s="160">
        <v>2.1681247622670199</v>
      </c>
      <c r="K55" s="160">
        <v>99.050191092032094</v>
      </c>
      <c r="L55" s="188">
        <v>2604.02952380952</v>
      </c>
    </row>
    <row r="56" spans="1:14" s="58" customFormat="1" ht="21.4" customHeight="1" x14ac:dyDescent="0.25">
      <c r="A56" s="1093"/>
      <c r="B56" s="1088"/>
      <c r="C56" s="166" t="s">
        <v>73</v>
      </c>
      <c r="D56" s="172">
        <v>14691</v>
      </c>
      <c r="E56" s="160">
        <v>40.086771447282302</v>
      </c>
      <c r="F56" s="101"/>
      <c r="G56" s="160">
        <v>22.449118507929999</v>
      </c>
      <c r="H56" s="160">
        <v>25.689197467837499</v>
      </c>
      <c r="I56" s="160">
        <v>42.264856034306703</v>
      </c>
      <c r="J56" s="160">
        <v>9.4819957797290897</v>
      </c>
      <c r="K56" s="160">
        <v>97.106401891168105</v>
      </c>
      <c r="L56" s="185">
        <v>14265.9015018315</v>
      </c>
    </row>
    <row r="57" spans="1:14" s="58" customFormat="1" ht="21.4" customHeight="1" x14ac:dyDescent="0.25">
      <c r="A57" s="1093"/>
      <c r="B57" s="1089"/>
      <c r="C57" s="166" t="s">
        <v>465</v>
      </c>
      <c r="D57" s="172">
        <v>17320</v>
      </c>
      <c r="E57" s="160">
        <v>47.260423488321301</v>
      </c>
      <c r="F57" s="160">
        <v>84.821016166281794</v>
      </c>
      <c r="G57" s="160">
        <v>21.454965357967701</v>
      </c>
      <c r="H57" s="160">
        <v>27.095842956120102</v>
      </c>
      <c r="I57" s="160">
        <v>42.681120092378798</v>
      </c>
      <c r="J57" s="160">
        <v>8.3718244803695203</v>
      </c>
      <c r="K57" s="160">
        <v>97.401449339728799</v>
      </c>
      <c r="L57" s="185">
        <v>16869.931025640999</v>
      </c>
    </row>
    <row r="58" spans="1:14" s="58" customFormat="1" ht="21.4" customHeight="1" x14ac:dyDescent="0.25">
      <c r="A58" s="1093"/>
      <c r="B58" s="1087" t="s">
        <v>471</v>
      </c>
      <c r="C58" s="165" t="s">
        <v>74</v>
      </c>
      <c r="D58" s="163">
        <v>1</v>
      </c>
      <c r="E58" s="159">
        <v>2.7286618642217899E-3</v>
      </c>
      <c r="F58" s="103"/>
      <c r="G58" s="159">
        <v>100</v>
      </c>
      <c r="H58" s="159">
        <v>0</v>
      </c>
      <c r="I58" s="159">
        <v>27</v>
      </c>
      <c r="J58" s="159" t="s">
        <v>466</v>
      </c>
      <c r="K58" s="159">
        <v>100</v>
      </c>
      <c r="L58" s="186">
        <v>1</v>
      </c>
    </row>
    <row r="59" spans="1:14" s="58" customFormat="1" ht="21.4" customHeight="1" x14ac:dyDescent="0.25">
      <c r="A59" s="1093"/>
      <c r="B59" s="1088"/>
      <c r="C59" s="165" t="s">
        <v>73</v>
      </c>
      <c r="D59" s="174">
        <v>2</v>
      </c>
      <c r="E59" s="159">
        <v>5.4573237284435703E-3</v>
      </c>
      <c r="F59" s="103"/>
      <c r="G59" s="159">
        <v>50</v>
      </c>
      <c r="H59" s="159">
        <v>0</v>
      </c>
      <c r="I59" s="159">
        <v>35.5</v>
      </c>
      <c r="J59" s="159" t="s">
        <v>466</v>
      </c>
      <c r="K59" s="159">
        <v>100</v>
      </c>
      <c r="L59" s="186">
        <v>2</v>
      </c>
    </row>
    <row r="60" spans="1:14" s="58" customFormat="1" ht="21.4" customHeight="1" x14ac:dyDescent="0.25">
      <c r="A60" s="1093"/>
      <c r="B60" s="1089"/>
      <c r="C60" s="165" t="s">
        <v>465</v>
      </c>
      <c r="D60" s="174">
        <v>3</v>
      </c>
      <c r="E60" s="159">
        <v>8.1859855926653593E-3</v>
      </c>
      <c r="F60" s="159">
        <v>66.6666666666667</v>
      </c>
      <c r="G60" s="159">
        <v>66.6666666666667</v>
      </c>
      <c r="H60" s="159">
        <v>0</v>
      </c>
      <c r="I60" s="159">
        <v>32.6666666666667</v>
      </c>
      <c r="J60" s="159" t="s">
        <v>466</v>
      </c>
      <c r="K60" s="159">
        <v>100</v>
      </c>
      <c r="L60" s="186">
        <v>3</v>
      </c>
    </row>
    <row r="61" spans="1:14" s="58" customFormat="1" ht="21.4" customHeight="1" x14ac:dyDescent="0.25">
      <c r="A61" s="1074"/>
      <c r="B61" s="1071" t="s">
        <v>481</v>
      </c>
      <c r="C61" s="168" t="s">
        <v>74</v>
      </c>
      <c r="D61" s="173">
        <v>2630</v>
      </c>
      <c r="E61" s="161">
        <v>7.1763807029033</v>
      </c>
      <c r="F61" s="105"/>
      <c r="G61" s="161">
        <v>15.931558935361201</v>
      </c>
      <c r="H61" s="161">
        <v>34.942965779467698</v>
      </c>
      <c r="I61" s="161">
        <v>45.000380228136898</v>
      </c>
      <c r="J61" s="161">
        <v>2.1673003802281401</v>
      </c>
      <c r="K61" s="161">
        <v>99.050552236103599</v>
      </c>
      <c r="L61" s="187">
        <v>2605.02952380952</v>
      </c>
    </row>
    <row r="62" spans="1:14" s="58" customFormat="1" ht="22" customHeight="1" x14ac:dyDescent="0.25">
      <c r="A62" s="1074"/>
      <c r="B62" s="1091"/>
      <c r="C62" s="168" t="s">
        <v>73</v>
      </c>
      <c r="D62" s="173">
        <v>14693</v>
      </c>
      <c r="E62" s="161">
        <v>40.092228771010703</v>
      </c>
      <c r="F62" s="105"/>
      <c r="G62" s="161">
        <v>22.452868712992601</v>
      </c>
      <c r="H62" s="161">
        <v>25.685700673790201</v>
      </c>
      <c r="I62" s="161">
        <v>42.263935207241502</v>
      </c>
      <c r="J62" s="161">
        <v>9.4807050976655507</v>
      </c>
      <c r="K62" s="161">
        <v>97.106795765544803</v>
      </c>
      <c r="L62" s="187">
        <v>14267.9015018315</v>
      </c>
    </row>
    <row r="63" spans="1:14" s="58" customFormat="1" ht="19.75" customHeight="1" x14ac:dyDescent="0.25">
      <c r="A63" s="1090"/>
      <c r="B63" s="1092"/>
      <c r="C63" s="168" t="s">
        <v>465</v>
      </c>
      <c r="D63" s="173">
        <v>17323</v>
      </c>
      <c r="E63" s="161">
        <v>47.268609473913997</v>
      </c>
      <c r="F63" s="161">
        <v>84.817872193038198</v>
      </c>
      <c r="G63" s="161">
        <v>21.462795127864698</v>
      </c>
      <c r="H63" s="161">
        <v>27.0911504935635</v>
      </c>
      <c r="I63" s="161">
        <v>42.679385787681099</v>
      </c>
      <c r="J63" s="161">
        <v>8.37037464642383</v>
      </c>
      <c r="K63" s="161">
        <v>97.401899357161099</v>
      </c>
      <c r="L63" s="187">
        <v>16872.931025640999</v>
      </c>
    </row>
    <row r="64" spans="1:14" s="58" customFormat="1" ht="21.4" customHeight="1" x14ac:dyDescent="0.25">
      <c r="A64" s="1066" t="s">
        <v>333</v>
      </c>
      <c r="B64" s="1087" t="s">
        <v>70</v>
      </c>
      <c r="C64" s="166" t="s">
        <v>74</v>
      </c>
      <c r="D64" s="162">
        <v>7647</v>
      </c>
      <c r="E64" s="160">
        <v>20.866077275704001</v>
      </c>
      <c r="F64" s="101"/>
      <c r="G64" s="160">
        <v>13.403949261148201</v>
      </c>
      <c r="H64" s="160">
        <v>38.5118347064208</v>
      </c>
      <c r="I64" s="160">
        <v>46.130508696220701</v>
      </c>
      <c r="J64" s="160">
        <v>3.5177193670720501</v>
      </c>
      <c r="K64" s="160">
        <v>98.619175492671403</v>
      </c>
      <c r="L64" s="185">
        <v>7541.4083499245799</v>
      </c>
    </row>
    <row r="65" spans="1:12" s="58" customFormat="1" ht="21.4" customHeight="1" x14ac:dyDescent="0.25">
      <c r="A65" s="1093"/>
      <c r="B65" s="1088"/>
      <c r="C65" s="166" t="s">
        <v>73</v>
      </c>
      <c r="D65" s="172">
        <v>10672</v>
      </c>
      <c r="E65" s="160">
        <v>29.120279414974899</v>
      </c>
      <c r="F65" s="101"/>
      <c r="G65" s="160">
        <v>16.444902548725601</v>
      </c>
      <c r="H65" s="160">
        <v>34.332833583208398</v>
      </c>
      <c r="I65" s="160">
        <v>44.800318590704698</v>
      </c>
      <c r="J65" s="160">
        <v>10.232383808095999</v>
      </c>
      <c r="K65" s="160">
        <v>96.803601324337805</v>
      </c>
      <c r="L65" s="185">
        <v>10330.8803333333</v>
      </c>
    </row>
    <row r="66" spans="1:12" s="58" customFormat="1" ht="21.4" customHeight="1" x14ac:dyDescent="0.25">
      <c r="A66" s="1093"/>
      <c r="B66" s="1089"/>
      <c r="C66" s="166" t="s">
        <v>465</v>
      </c>
      <c r="D66" s="172">
        <v>18319</v>
      </c>
      <c r="E66" s="160">
        <v>49.986356690678903</v>
      </c>
      <c r="F66" s="160">
        <v>58.256455046672897</v>
      </c>
      <c r="G66" s="160">
        <v>15.175500846116099</v>
      </c>
      <c r="H66" s="160">
        <v>36.077296795676602</v>
      </c>
      <c r="I66" s="160">
        <v>45.3555870953655</v>
      </c>
      <c r="J66" s="160">
        <v>7.4294448386920697</v>
      </c>
      <c r="K66" s="160">
        <v>97.561486343457204</v>
      </c>
      <c r="L66" s="185">
        <v>17872.288683257899</v>
      </c>
    </row>
    <row r="67" spans="1:12" s="58" customFormat="1" ht="21.4" customHeight="1" x14ac:dyDescent="0.25">
      <c r="A67" s="1093"/>
      <c r="B67" s="1087" t="s">
        <v>471</v>
      </c>
      <c r="C67" s="165" t="s">
        <v>74</v>
      </c>
      <c r="D67" s="163">
        <v>489</v>
      </c>
      <c r="E67" s="159">
        <v>1.3343156516044501</v>
      </c>
      <c r="F67" s="103"/>
      <c r="G67" s="159">
        <v>29.8568507157464</v>
      </c>
      <c r="H67" s="159">
        <v>29.038854805726</v>
      </c>
      <c r="I67" s="159">
        <v>42.231083844580802</v>
      </c>
      <c r="J67" s="159">
        <v>0.40899795501022501</v>
      </c>
      <c r="K67" s="159">
        <v>91.852760736196302</v>
      </c>
      <c r="L67" s="186">
        <v>449.16</v>
      </c>
    </row>
    <row r="68" spans="1:12" s="58" customFormat="1" ht="21.4" customHeight="1" x14ac:dyDescent="0.25">
      <c r="A68" s="1093"/>
      <c r="B68" s="1088"/>
      <c r="C68" s="165" t="s">
        <v>73</v>
      </c>
      <c r="D68" s="174">
        <v>517</v>
      </c>
      <c r="E68" s="159">
        <v>1.4107181838026599</v>
      </c>
      <c r="F68" s="103"/>
      <c r="G68" s="159">
        <v>30.174081237911</v>
      </c>
      <c r="H68" s="159">
        <v>21.0831721470019</v>
      </c>
      <c r="I68" s="159">
        <v>40.758220502901402</v>
      </c>
      <c r="J68" s="159">
        <v>0.77369439071566704</v>
      </c>
      <c r="K68" s="159">
        <v>90.800393459967907</v>
      </c>
      <c r="L68" s="186">
        <v>469.43803418803401</v>
      </c>
    </row>
    <row r="69" spans="1:12" s="58" customFormat="1" ht="21.4" customHeight="1" x14ac:dyDescent="0.25">
      <c r="A69" s="1093"/>
      <c r="B69" s="1089"/>
      <c r="C69" s="165" t="s">
        <v>465</v>
      </c>
      <c r="D69" s="174">
        <v>1006</v>
      </c>
      <c r="E69" s="159">
        <v>2.7450338354071202</v>
      </c>
      <c r="F69" s="159">
        <v>51.391650099403599</v>
      </c>
      <c r="G69" s="159">
        <v>30.019880715705799</v>
      </c>
      <c r="H69" s="159">
        <v>24.9502982107356</v>
      </c>
      <c r="I69" s="159">
        <v>41.474155069582501</v>
      </c>
      <c r="J69" s="159">
        <v>0.59642147117296196</v>
      </c>
      <c r="K69" s="159">
        <v>91.311931827836403</v>
      </c>
      <c r="L69" s="186">
        <v>918.59803418803403</v>
      </c>
    </row>
    <row r="70" spans="1:12" s="58" customFormat="1" ht="21.4" customHeight="1" x14ac:dyDescent="0.25">
      <c r="A70" s="1074"/>
      <c r="B70" s="1071" t="s">
        <v>482</v>
      </c>
      <c r="C70" s="168" t="s">
        <v>74</v>
      </c>
      <c r="D70" s="173">
        <v>8136</v>
      </c>
      <c r="E70" s="161">
        <v>22.200392927308499</v>
      </c>
      <c r="F70" s="105"/>
      <c r="G70" s="161">
        <v>14.392822025565399</v>
      </c>
      <c r="H70" s="161">
        <v>37.942477876106203</v>
      </c>
      <c r="I70" s="161">
        <v>45.896140609636198</v>
      </c>
      <c r="J70" s="161">
        <v>3.3308751229105198</v>
      </c>
      <c r="K70" s="161">
        <v>98.212492009889203</v>
      </c>
      <c r="L70" s="187">
        <v>7990.5683499245797</v>
      </c>
    </row>
    <row r="71" spans="1:12" s="58" customFormat="1" ht="22" customHeight="1" x14ac:dyDescent="0.25">
      <c r="A71" s="1074"/>
      <c r="B71" s="1091"/>
      <c r="C71" s="168" t="s">
        <v>73</v>
      </c>
      <c r="D71" s="173">
        <v>11189</v>
      </c>
      <c r="E71" s="161">
        <v>30.530997598777599</v>
      </c>
      <c r="F71" s="105"/>
      <c r="G71" s="161">
        <v>17.079274287246399</v>
      </c>
      <c r="H71" s="161">
        <v>33.720618464563401</v>
      </c>
      <c r="I71" s="161">
        <v>44.613549021360299</v>
      </c>
      <c r="J71" s="161">
        <v>9.7953347037268799</v>
      </c>
      <c r="K71" s="161">
        <v>96.526216529818299</v>
      </c>
      <c r="L71" s="187">
        <v>10800.3183675214</v>
      </c>
    </row>
    <row r="72" spans="1:12" s="58" customFormat="1" ht="19.75" customHeight="1" x14ac:dyDescent="0.25">
      <c r="A72" s="1090"/>
      <c r="B72" s="1092"/>
      <c r="C72" s="168" t="s">
        <v>465</v>
      </c>
      <c r="D72" s="173">
        <v>19325</v>
      </c>
      <c r="E72" s="161">
        <v>52.731390526086003</v>
      </c>
      <c r="F72" s="161">
        <v>57.899094437257403</v>
      </c>
      <c r="G72" s="161">
        <v>15.948253557567901</v>
      </c>
      <c r="H72" s="161">
        <v>35.498059508408801</v>
      </c>
      <c r="I72" s="161">
        <v>45.153531694695999</v>
      </c>
      <c r="J72" s="161">
        <v>7.0737386804657199</v>
      </c>
      <c r="K72" s="161">
        <v>97.236153777210603</v>
      </c>
      <c r="L72" s="187">
        <v>18790.886717445901</v>
      </c>
    </row>
    <row r="73" spans="1:12" s="58" customFormat="1" ht="21.4" customHeight="1" x14ac:dyDescent="0.25">
      <c r="A73" s="1081" t="s">
        <v>70</v>
      </c>
      <c r="B73" s="1082"/>
      <c r="C73" s="166" t="s">
        <v>74</v>
      </c>
      <c r="D73" s="162">
        <v>10276</v>
      </c>
      <c r="E73" s="160">
        <v>28.039729316743099</v>
      </c>
      <c r="F73" s="101"/>
      <c r="G73" s="160">
        <v>14.0424289606851</v>
      </c>
      <c r="H73" s="160">
        <v>37.602179836512299</v>
      </c>
      <c r="I73" s="160">
        <v>45.843129622421202</v>
      </c>
      <c r="J73" s="160">
        <v>3.17244063838069</v>
      </c>
      <c r="K73" s="160">
        <v>98.729446026996001</v>
      </c>
      <c r="L73" s="185">
        <v>10145.437873734099</v>
      </c>
    </row>
    <row r="74" spans="1:12" s="58" customFormat="1" ht="21.4" customHeight="1" x14ac:dyDescent="0.25">
      <c r="A74" s="1083"/>
      <c r="B74" s="1084"/>
      <c r="C74" s="166" t="s">
        <v>73</v>
      </c>
      <c r="D74" s="172">
        <v>25363</v>
      </c>
      <c r="E74" s="160">
        <v>69.207050862257205</v>
      </c>
      <c r="F74" s="101"/>
      <c r="G74" s="160">
        <v>19.9227220754643</v>
      </c>
      <c r="H74" s="160">
        <v>29.326183811063402</v>
      </c>
      <c r="I74" s="160">
        <v>43.331703662815897</v>
      </c>
      <c r="J74" s="160">
        <v>9.7977368607814501</v>
      </c>
      <c r="K74" s="160">
        <v>96.978992371426301</v>
      </c>
      <c r="L74" s="185">
        <v>24596.781835164798</v>
      </c>
    </row>
    <row r="75" spans="1:12" s="58" customFormat="1" ht="21.4" customHeight="1" x14ac:dyDescent="0.25">
      <c r="A75" s="1085"/>
      <c r="B75" s="1086"/>
      <c r="C75" s="166" t="s">
        <v>465</v>
      </c>
      <c r="D75" s="172">
        <v>35639</v>
      </c>
      <c r="E75" s="160">
        <v>97.246780179000197</v>
      </c>
      <c r="F75" s="160">
        <v>71.166418810853301</v>
      </c>
      <c r="G75" s="160">
        <v>18.227222986054599</v>
      </c>
      <c r="H75" s="160">
        <v>31.712449844271699</v>
      </c>
      <c r="I75" s="160">
        <v>44.055837705884002</v>
      </c>
      <c r="J75" s="160">
        <v>7.8874266954740602</v>
      </c>
      <c r="K75" s="160">
        <v>97.483710847383307</v>
      </c>
      <c r="L75" s="185">
        <v>34742.219708898898</v>
      </c>
    </row>
    <row r="76" spans="1:12" s="58" customFormat="1" ht="21.4" customHeight="1" x14ac:dyDescent="0.25">
      <c r="A76" s="1081" t="s">
        <v>471</v>
      </c>
      <c r="B76" s="1082"/>
      <c r="C76" s="165" t="s">
        <v>74</v>
      </c>
      <c r="D76" s="163">
        <v>490</v>
      </c>
      <c r="E76" s="159">
        <v>1.33704431346868</v>
      </c>
      <c r="F76" s="103"/>
      <c r="G76" s="159">
        <v>30</v>
      </c>
      <c r="H76" s="159">
        <v>28.979591836734699</v>
      </c>
      <c r="I76" s="159">
        <v>42.2</v>
      </c>
      <c r="J76" s="159">
        <v>0.40816326530612201</v>
      </c>
      <c r="K76" s="159">
        <v>91.869387755102096</v>
      </c>
      <c r="L76" s="186">
        <v>450.16</v>
      </c>
    </row>
    <row r="77" spans="1:12" s="58" customFormat="1" ht="21.4" customHeight="1" x14ac:dyDescent="0.25">
      <c r="A77" s="1083"/>
      <c r="B77" s="1084"/>
      <c r="C77" s="165" t="s">
        <v>73</v>
      </c>
      <c r="D77" s="174">
        <v>519</v>
      </c>
      <c r="E77" s="159">
        <v>1.41617550753111</v>
      </c>
      <c r="F77" s="103"/>
      <c r="G77" s="159">
        <v>30.2504816955684</v>
      </c>
      <c r="H77" s="159">
        <v>21.0019267822736</v>
      </c>
      <c r="I77" s="159">
        <v>40.737957610789998</v>
      </c>
      <c r="J77" s="159">
        <v>0.77071290944123305</v>
      </c>
      <c r="K77" s="159">
        <v>90.835844737578896</v>
      </c>
      <c r="L77" s="186">
        <v>471.43803418803401</v>
      </c>
    </row>
    <row r="78" spans="1:12" s="58" customFormat="1" ht="21.4" customHeight="1" x14ac:dyDescent="0.25">
      <c r="A78" s="1085"/>
      <c r="B78" s="1086"/>
      <c r="C78" s="165" t="s">
        <v>465</v>
      </c>
      <c r="D78" s="174">
        <v>1009</v>
      </c>
      <c r="E78" s="159">
        <v>2.7532198209997798</v>
      </c>
      <c r="F78" s="159">
        <v>51.437066402378598</v>
      </c>
      <c r="G78" s="159">
        <v>30.128840436075301</v>
      </c>
      <c r="H78" s="159">
        <v>24.876114965312201</v>
      </c>
      <c r="I78" s="159">
        <v>41.447968285431102</v>
      </c>
      <c r="J78" s="159">
        <v>0.594648166501487</v>
      </c>
      <c r="K78" s="159">
        <v>91.337763546881504</v>
      </c>
      <c r="L78" s="186">
        <v>921.59803418803403</v>
      </c>
    </row>
    <row r="79" spans="1:12" s="58" customFormat="1" ht="21.4" customHeight="1" x14ac:dyDescent="0.25">
      <c r="A79" s="1076" t="s">
        <v>524</v>
      </c>
      <c r="B79" s="1077"/>
      <c r="C79" s="168" t="s">
        <v>74</v>
      </c>
      <c r="D79" s="173">
        <v>10766</v>
      </c>
      <c r="E79" s="161">
        <v>29.376773630211702</v>
      </c>
      <c r="F79" s="105"/>
      <c r="G79" s="161">
        <v>14.7687163291845</v>
      </c>
      <c r="H79" s="161">
        <v>37.209734348876097</v>
      </c>
      <c r="I79" s="161">
        <v>45.6773174809586</v>
      </c>
      <c r="J79" s="161">
        <v>3.0466282741965398</v>
      </c>
      <c r="K79" s="161">
        <v>98.417219707729004</v>
      </c>
      <c r="L79" s="187">
        <v>10595.597873734099</v>
      </c>
    </row>
    <row r="80" spans="1:12" s="58" customFormat="1" ht="21.4" customHeight="1" x14ac:dyDescent="0.25">
      <c r="A80" s="1078"/>
      <c r="B80" s="1079"/>
      <c r="C80" s="168" t="s">
        <v>73</v>
      </c>
      <c r="D80" s="173">
        <v>25882</v>
      </c>
      <c r="E80" s="161">
        <v>70.623226369788298</v>
      </c>
      <c r="F80" s="105"/>
      <c r="G80" s="161">
        <v>20.129819952090301</v>
      </c>
      <c r="H80" s="161">
        <v>29.159261262653601</v>
      </c>
      <c r="I80" s="161">
        <v>43.279692450351597</v>
      </c>
      <c r="J80" s="161">
        <v>9.6167220462097198</v>
      </c>
      <c r="K80" s="161">
        <v>96.855806619862804</v>
      </c>
      <c r="L80" s="187">
        <v>25068.219869352899</v>
      </c>
    </row>
    <row r="81" spans="1:12" s="58" customFormat="1" ht="21.4" customHeight="1" x14ac:dyDescent="0.25">
      <c r="A81" s="1070"/>
      <c r="B81" s="1080"/>
      <c r="C81" s="168" t="s">
        <v>465</v>
      </c>
      <c r="D81" s="173">
        <v>36648</v>
      </c>
      <c r="E81" s="161">
        <v>100</v>
      </c>
      <c r="F81" s="161">
        <v>70.623226369788298</v>
      </c>
      <c r="G81" s="161">
        <v>18.554900676708101</v>
      </c>
      <c r="H81" s="161">
        <v>31.524230517354301</v>
      </c>
      <c r="I81" s="161">
        <v>43.984037328094303</v>
      </c>
      <c r="J81" s="161">
        <v>7.6866404715127699</v>
      </c>
      <c r="K81" s="161">
        <v>97.314499408117697</v>
      </c>
      <c r="L81" s="187">
        <v>35663.817743086998</v>
      </c>
    </row>
    <row r="82" spans="1:12" s="58" customFormat="1" ht="28.75" customHeight="1" x14ac:dyDescent="0.25"/>
  </sheetData>
  <mergeCells count="36">
    <mergeCell ref="A3:N3"/>
    <mergeCell ref="A5:B5"/>
    <mergeCell ref="A6:A14"/>
    <mergeCell ref="B6:B8"/>
    <mergeCell ref="B9:B11"/>
    <mergeCell ref="A15:A17"/>
    <mergeCell ref="B15:B17"/>
    <mergeCell ref="A18:A41"/>
    <mergeCell ref="B18:B20"/>
    <mergeCell ref="B12:B14"/>
    <mergeCell ref="B33:B35"/>
    <mergeCell ref="B36:B38"/>
    <mergeCell ref="B27:B29"/>
    <mergeCell ref="B30:B32"/>
    <mergeCell ref="B21:B23"/>
    <mergeCell ref="B24:B26"/>
    <mergeCell ref="A45:A47"/>
    <mergeCell ref="B45:B47"/>
    <mergeCell ref="A54:B54"/>
    <mergeCell ref="B39:B41"/>
    <mergeCell ref="A42:A44"/>
    <mergeCell ref="B42:B44"/>
    <mergeCell ref="A52:N52"/>
    <mergeCell ref="A61:A63"/>
    <mergeCell ref="B61:B63"/>
    <mergeCell ref="A64:A69"/>
    <mergeCell ref="B64:B66"/>
    <mergeCell ref="A55:A60"/>
    <mergeCell ref="B55:B57"/>
    <mergeCell ref="B58:B60"/>
    <mergeCell ref="A79:B81"/>
    <mergeCell ref="A73:B75"/>
    <mergeCell ref="A76:B78"/>
    <mergeCell ref="B67:B69"/>
    <mergeCell ref="A70:A72"/>
    <mergeCell ref="B70:B72"/>
  </mergeCells>
  <hyperlinks>
    <hyperlink ref="A2" location="Sommaire!A1" display="Retour au sommaire" xr:uid="{00000000-0004-0000-0900-000000000000}"/>
    <hyperlink ref="C2" location="'Sources et champs'!A1" display="Source et champs" xr:uid="{00000000-0004-0000-0900-000001000000}"/>
  </hyperlinks>
  <pageMargins left="0.70866141732283472" right="0.70866141732283472" top="0.74803149606299213" bottom="0.74803149606299213" header="0.31496062992125984" footer="0.31496062992125984"/>
  <pageSetup paperSize="9" scale="60" orientation="portrait" r:id="rId1"/>
  <headerFooter differentFirst="1" scaleWithDoc="0">
    <oddFooter>&amp;R&amp;P/&amp;N</oddFooter>
  </headerFooter>
  <rowBreaks count="1" manualBreakCount="1">
    <brk id="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31</vt:i4>
      </vt:variant>
    </vt:vector>
  </HeadingPairs>
  <TitlesOfParts>
    <vt:vector size="69" baseType="lpstr">
      <vt:lpstr>Accueil</vt:lpstr>
      <vt:lpstr>Sources et champs</vt:lpstr>
      <vt:lpstr>Sommaire</vt:lpstr>
      <vt:lpstr>Sommaire Ch 1</vt:lpstr>
      <vt:lpstr>1.1</vt:lpstr>
      <vt:lpstr>1.2</vt:lpstr>
      <vt:lpstr>1.3</vt:lpstr>
      <vt:lpstr>1.4</vt:lpstr>
      <vt:lpstr>1.5</vt:lpstr>
      <vt:lpstr>1.6</vt:lpstr>
      <vt:lpstr>1.7</vt:lpstr>
      <vt:lpstr>1.8</vt:lpstr>
      <vt:lpstr>1.9</vt:lpstr>
      <vt:lpstr>1.10</vt:lpstr>
      <vt:lpstr>1.11</vt:lpstr>
      <vt:lpstr>1.12</vt:lpstr>
      <vt:lpstr>1.13</vt:lpstr>
      <vt:lpstr>2 Les recrutements titulaires</vt:lpstr>
      <vt:lpstr>2 Les recrutements ntitulaire</vt:lpstr>
      <vt:lpstr>3 Les départs définitifs</vt:lpstr>
      <vt:lpstr>3.1 Les départs définitifs</vt:lpstr>
      <vt:lpstr>3.2 Les départs à la retraites</vt:lpstr>
      <vt:lpstr>3.3 Départs temporaires</vt:lpstr>
      <vt:lpstr>4 Les rémunérations</vt:lpstr>
      <vt:lpstr>5 Les congés</vt:lpstr>
      <vt:lpstr>5 -2 Les congés MO et AT</vt:lpstr>
      <vt:lpstr>5 -3 les autres congés</vt:lpstr>
      <vt:lpstr>6 La formation continue</vt:lpstr>
      <vt:lpstr>6 . 2 Normandie</vt:lpstr>
      <vt:lpstr>6.3 Normandie</vt:lpstr>
      <vt:lpstr>7 Les promotions</vt:lpstr>
      <vt:lpstr>7 Les promotions 2</vt:lpstr>
      <vt:lpstr>8 Le handicap 1</vt:lpstr>
      <vt:lpstr>8 Le handicap 2</vt:lpstr>
      <vt:lpstr>8 Le handicap 2 bis</vt:lpstr>
      <vt:lpstr>8 Le handicap 3</vt:lpstr>
      <vt:lpstr>9 La politique sociale</vt:lpstr>
      <vt:lpstr>Glossaire</vt:lpstr>
      <vt:lpstr>'1.1'!Zone_d_impression</vt:lpstr>
      <vt:lpstr>'1.10'!Zone_d_impression</vt:lpstr>
      <vt:lpstr>'1.11'!Zone_d_impression</vt:lpstr>
      <vt:lpstr>'1.12'!Zone_d_impression</vt:lpstr>
      <vt:lpstr>'1.13'!Zone_d_impression</vt:lpstr>
      <vt:lpstr>'1.2'!Zone_d_impression</vt:lpstr>
      <vt:lpstr>'1.3'!Zone_d_impression</vt:lpstr>
      <vt:lpstr>'1.4'!Zone_d_impression</vt:lpstr>
      <vt:lpstr>'1.5'!Zone_d_impression</vt:lpstr>
      <vt:lpstr>'1.6'!Zone_d_impression</vt:lpstr>
      <vt:lpstr>'1.7'!Zone_d_impression</vt:lpstr>
      <vt:lpstr>'1.8'!Zone_d_impression</vt:lpstr>
      <vt:lpstr>'1.9'!Zone_d_impression</vt:lpstr>
      <vt:lpstr>'2 Les recrutements ntitulaire'!Zone_d_impression</vt:lpstr>
      <vt:lpstr>'2 Les recrutements titulaires'!Zone_d_impression</vt:lpstr>
      <vt:lpstr>'3 Les départs définitifs'!Zone_d_impression</vt:lpstr>
      <vt:lpstr>'3.1 Les départs définitifs'!Zone_d_impression</vt:lpstr>
      <vt:lpstr>'3.3 Départs temporaires'!Zone_d_impression</vt:lpstr>
      <vt:lpstr>'5 -2 Les congés MO et AT'!Zone_d_impression</vt:lpstr>
      <vt:lpstr>'5 -3 les autres congés'!Zone_d_impression</vt:lpstr>
      <vt:lpstr>'5 Les congés'!Zone_d_impression</vt:lpstr>
      <vt:lpstr>'6 La formation continue'!Zone_d_impression</vt:lpstr>
      <vt:lpstr>'6.3 Normandie'!Zone_d_impression</vt:lpstr>
      <vt:lpstr>'7 Les promotions'!Zone_d_impression</vt:lpstr>
      <vt:lpstr>'7 Les promotions 2'!Zone_d_impression</vt:lpstr>
      <vt:lpstr>'8 Le handicap 1'!Zone_d_impression</vt:lpstr>
      <vt:lpstr>'9 La politique sociale'!Zone_d_impression</vt:lpstr>
      <vt:lpstr>Accueil!Zone_d_impression</vt:lpstr>
      <vt:lpstr>Glossaire!Zone_d_impression</vt:lpstr>
      <vt:lpstr>Sommaire!Zone_d_impression</vt:lpstr>
      <vt:lpstr>'Sources et champs'!Zone_d_impression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JEAN-MARC LEHOUX</dc:creator>
  <cp:lastModifiedBy>Jean-Marc LEHOUX</cp:lastModifiedBy>
  <cp:lastPrinted>2020-11-03T08:15:56Z</cp:lastPrinted>
  <dcterms:created xsi:type="dcterms:W3CDTF">2020-06-25T10:12:28Z</dcterms:created>
  <dcterms:modified xsi:type="dcterms:W3CDTF">2020-11-07T15:59:02Z</dcterms:modified>
</cp:coreProperties>
</file>